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1580" windowHeight="5580" activeTab="0"/>
  </bookViews>
  <sheets>
    <sheet name="ENERO-MARZO-12" sheetId="1" r:id="rId1"/>
  </sheets>
  <definedNames>
    <definedName name="_xlnm._FilterDatabase" localSheetId="0" hidden="1">'ENERO-MARZO-12'!$A$1:$J$293</definedName>
  </definedNames>
  <calcPr fullCalcOnLoad="1"/>
</workbook>
</file>

<file path=xl/sharedStrings.xml><?xml version="1.0" encoding="utf-8"?>
<sst xmlns="http://schemas.openxmlformats.org/spreadsheetml/2006/main" count="312" uniqueCount="282">
  <si>
    <t>Dotación y suministro a trabajadores</t>
  </si>
  <si>
    <t>Tasas</t>
  </si>
  <si>
    <t>MUNICIPIO</t>
  </si>
  <si>
    <t>VILLAVICENCIO</t>
  </si>
  <si>
    <t>ENTIDAD</t>
  </si>
  <si>
    <t>UNIVERSIDAD DE LOS LLANOS</t>
  </si>
  <si>
    <t xml:space="preserve">CODIGO </t>
  </si>
  <si>
    <t>FECHA CORTE</t>
  </si>
  <si>
    <t xml:space="preserve">Periodo de </t>
  </si>
  <si>
    <t>Codigo Contable</t>
  </si>
  <si>
    <t>Nombre de la Cuenta</t>
  </si>
  <si>
    <t>Saldo Inicial</t>
  </si>
  <si>
    <t>Movimiento Debito</t>
  </si>
  <si>
    <t>Movimiento Credito</t>
  </si>
  <si>
    <t>Saldo Final</t>
  </si>
  <si>
    <t>Saldo Final Corriente</t>
  </si>
  <si>
    <t>Saldo Final No Corriente</t>
  </si>
  <si>
    <t>INGRESOS FISCALES</t>
  </si>
  <si>
    <t>NO TRIBUTARIOS</t>
  </si>
  <si>
    <t>Estampilla</t>
  </si>
  <si>
    <t>EDUCACION FORMAL - SUPERIOR POSTGRADO</t>
  </si>
  <si>
    <t>ACTIVO</t>
  </si>
  <si>
    <t>EFECTIVO</t>
  </si>
  <si>
    <t>CAJA</t>
  </si>
  <si>
    <t>Caja Principal</t>
  </si>
  <si>
    <t>Cajas Menores</t>
  </si>
  <si>
    <t>DEPOSITOS EN INSTITUCIONES FINANCIERAS</t>
  </si>
  <si>
    <t>Cuentas Corrientes Bancarias</t>
  </si>
  <si>
    <t>Cuentas de Ahorro</t>
  </si>
  <si>
    <t>INVERSIONES</t>
  </si>
  <si>
    <t>INVERSIONES PATRIMONIALES NO CONTROLANTES</t>
  </si>
  <si>
    <t>DEUDORES</t>
  </si>
  <si>
    <t>PRESTACION DE SERVICIOS</t>
  </si>
  <si>
    <t>Servicios Educativos</t>
  </si>
  <si>
    <t>AVANCE Y ANTICIPOS  ENTREGADOS</t>
  </si>
  <si>
    <t>Avances Funcionarios: Viáticos - Gastos de Viaje - Compras</t>
  </si>
  <si>
    <t>Anticipo para adquisición bienes y servicios</t>
  </si>
  <si>
    <t>OTROS DEUDORES</t>
  </si>
  <si>
    <t>Cuotas Partes de Pensiones</t>
  </si>
  <si>
    <t>PROVISION PARA DEUDORES (Cr)</t>
  </si>
  <si>
    <t>Prestación de servicios</t>
  </si>
  <si>
    <t>PROPIEDADES, PLANTA Y EQUIPO</t>
  </si>
  <si>
    <t>TERRENOS</t>
  </si>
  <si>
    <t>Urbanos</t>
  </si>
  <si>
    <t>Rurales</t>
  </si>
  <si>
    <t>SEMOVIENTES</t>
  </si>
  <si>
    <t>De trabajo</t>
  </si>
  <si>
    <t>BIENES MUEBLES EN BODEGA</t>
  </si>
  <si>
    <t>Maquinaria y equipo</t>
  </si>
  <si>
    <t>Equipo médico y científico</t>
  </si>
  <si>
    <t>Muebles, enseres y equipo de oficina</t>
  </si>
  <si>
    <t>Equipo de comunicación y computación</t>
  </si>
  <si>
    <t>Equipo de transporte, tracción y elevación</t>
  </si>
  <si>
    <t>Equipo de comedor, cocina, despensa y hotelería</t>
  </si>
  <si>
    <t>Otros bienes muebles en bodega</t>
  </si>
  <si>
    <t>EDIFICACIONES</t>
  </si>
  <si>
    <t>Edificios y casas</t>
  </si>
  <si>
    <t>PLANTAS, DUCTOS Y TUNELES</t>
  </si>
  <si>
    <t>Subestaciones y/o Estaciones de regulación</t>
  </si>
  <si>
    <t>REDES, LINEAS Y CABLES</t>
  </si>
  <si>
    <t>Lineas y cables de conducción</t>
  </si>
  <si>
    <t>MAQUINARIA Y EQUIPO</t>
  </si>
  <si>
    <t>Equipo de construcción (208)</t>
  </si>
  <si>
    <t>Equipo de música</t>
  </si>
  <si>
    <t>Equipo de recreación y deporte (209)</t>
  </si>
  <si>
    <t>Herramientas y accesorios (214)</t>
  </si>
  <si>
    <t>EQUIPO MEDICO Y CIENTIFICO</t>
  </si>
  <si>
    <t>Equipo de laboratorio (210)</t>
  </si>
  <si>
    <t>MUEBLES, ENSERES Y EQUIPO DE OFICINA</t>
  </si>
  <si>
    <t>Muebles y enseres (218)</t>
  </si>
  <si>
    <t>Equipos y máquinas de oficina (212)</t>
  </si>
  <si>
    <t>EQUIPOS DE COMUNICACION Y COMPUTACION</t>
  </si>
  <si>
    <t>Equipo de comunicación (207)</t>
  </si>
  <si>
    <t>Equipo de computación  (224)</t>
  </si>
  <si>
    <t>EQUIPO DE TRANSPORTE, TRACCION Y ELEVACION</t>
  </si>
  <si>
    <t>Terrestre (213)</t>
  </si>
  <si>
    <t>EQUIPO DE COMEDOR, DESPENSA Y HOTELERIA (206)</t>
  </si>
  <si>
    <t>Maquinaria y equipo de restaurante y cafetería</t>
  </si>
  <si>
    <t>DEPRECIACION ACUMULADA (Cr)</t>
  </si>
  <si>
    <t>Edificaciones</t>
  </si>
  <si>
    <t>Equipos de comunicación y computación</t>
  </si>
  <si>
    <t>OTROS ACTIVOS</t>
  </si>
  <si>
    <t>BIENES Y SERVICIOS PAGADOS POR ANTICIPADO</t>
  </si>
  <si>
    <t>Seguros</t>
  </si>
  <si>
    <t>CARGOS DIFERIDOS</t>
  </si>
  <si>
    <t>Materiales y suministros</t>
  </si>
  <si>
    <t>BIENES DE ARTE Y CULTURA</t>
  </si>
  <si>
    <t>Obras de arte</t>
  </si>
  <si>
    <t>libros y publicaciones de investigación y consulta (216)</t>
  </si>
  <si>
    <t>INTANGIBLES  (225)</t>
  </si>
  <si>
    <t>Software</t>
  </si>
  <si>
    <t>AMORTIZACION ACUMULADO DE INTANGIBLES (Cr)</t>
  </si>
  <si>
    <t>VALORIZACIONES</t>
  </si>
  <si>
    <t>Inversiones en sociedades de economia mixta</t>
  </si>
  <si>
    <t>Terrenos</t>
  </si>
  <si>
    <t>Plantas, ductos y tuneles</t>
  </si>
  <si>
    <t>PASIVO</t>
  </si>
  <si>
    <t>CUENTAS POR PAGAR</t>
  </si>
  <si>
    <t>ADQUISION DE BIENES Y SERVICIOS NACIONALES</t>
  </si>
  <si>
    <t>Bienes y Servicios</t>
  </si>
  <si>
    <t>ACREEDORES</t>
  </si>
  <si>
    <t>Aportes a fondos pensionales</t>
  </si>
  <si>
    <t>Aportes a seguridad social</t>
  </si>
  <si>
    <t xml:space="preserve"> Aportes al ICBF y cajas de compensación</t>
  </si>
  <si>
    <t>Sindicatos</t>
  </si>
  <si>
    <t>Cooperativas</t>
  </si>
  <si>
    <t>Embargos judiciales</t>
  </si>
  <si>
    <t>cheques no cobrados o por reclamar</t>
  </si>
  <si>
    <t>Aporte Riesgos profesionales</t>
  </si>
  <si>
    <t>Libranzas</t>
  </si>
  <si>
    <t>Otros acreedores</t>
  </si>
  <si>
    <t>RETENCION EN LA FUENTE E IMPUESTO DE TIMBRE</t>
  </si>
  <si>
    <t>Salarios y pagos laborales</t>
  </si>
  <si>
    <t>Honorarios</t>
  </si>
  <si>
    <t>Servicios</t>
  </si>
  <si>
    <t>Arrendamientos</t>
  </si>
  <si>
    <t>Compras</t>
  </si>
  <si>
    <t>Impuesto a las ventas retenido por consignar</t>
  </si>
  <si>
    <t>IMPUESTOS, CONTRIBUCIONES Y TASAS POR PAGAR</t>
  </si>
  <si>
    <t>Gravamenes movimientos financieros</t>
  </si>
  <si>
    <t>OBLIGACIONES LABORALES Y DE SEGURIDAD SOCIAL INTEGRAL</t>
  </si>
  <si>
    <t>SALARIOS Y PRESTACIONES SOCIALES</t>
  </si>
  <si>
    <t>Nómina por pagar</t>
  </si>
  <si>
    <t>Prima de vacaciones</t>
  </si>
  <si>
    <t>Prima de servicios</t>
  </si>
  <si>
    <t>Bonificaciones</t>
  </si>
  <si>
    <t>PASIVOS ESTIMADOS</t>
  </si>
  <si>
    <t>Litigios o demandas</t>
  </si>
  <si>
    <t>Cesantías</t>
  </si>
  <si>
    <t>Cálculo actuarial de pensiones actuales</t>
  </si>
  <si>
    <t>Pensiones actuales por amortizar (Db)</t>
  </si>
  <si>
    <t>PATRIMONIO</t>
  </si>
  <si>
    <t>PATRIMONIO INSTITUCIONAL</t>
  </si>
  <si>
    <t>CAPITAL FISCAL</t>
  </si>
  <si>
    <t>Capital fiscal</t>
  </si>
  <si>
    <t>SUPERAVIT POR DONACIONES</t>
  </si>
  <si>
    <t>En especie</t>
  </si>
  <si>
    <t>En derechos</t>
  </si>
  <si>
    <t>SUPERAVIT POR VALORIZACION</t>
  </si>
  <si>
    <t>Plantas, ductos y túneles</t>
  </si>
  <si>
    <t>INGRESOS</t>
  </si>
  <si>
    <t>VENTA DE BIENES</t>
  </si>
  <si>
    <t>PRODUCTOS AGROPECUARIOS, DE SILVICULTURA Y PESCA</t>
  </si>
  <si>
    <t>Productos agrícolas</t>
  </si>
  <si>
    <t>Productos píscícolas</t>
  </si>
  <si>
    <t>VENTA DE SERVICIOS</t>
  </si>
  <si>
    <t>SERVICIOS EDUCATIVOS</t>
  </si>
  <si>
    <t>Educación formal - superior formación profesional</t>
  </si>
  <si>
    <t>Educación Formal superior Postgrados</t>
  </si>
  <si>
    <t>OTROS SERVICIOS</t>
  </si>
  <si>
    <t>Administración de Proyectos</t>
  </si>
  <si>
    <t>Otros servicios</t>
  </si>
  <si>
    <t>DEVOLUCIONES, REBAJAS Y DESCUENTOS EN VENTA DE SERV. (DB)</t>
  </si>
  <si>
    <t>TRANSFERENCIAS</t>
  </si>
  <si>
    <t>OTRAS TRANSFERENCIAS</t>
  </si>
  <si>
    <t>Para gastos de funcionamiento</t>
  </si>
  <si>
    <t>OTROS INGRESOS</t>
  </si>
  <si>
    <t>FINANCIEROS</t>
  </si>
  <si>
    <t>Intereses y rendimientos deudores</t>
  </si>
  <si>
    <t>Rendimiento por reajuste monetario</t>
  </si>
  <si>
    <t>OTROS INGRESOS ORDINARIOS</t>
  </si>
  <si>
    <t xml:space="preserve">Publicaciones </t>
  </si>
  <si>
    <t>EXTRAORDINARIOS</t>
  </si>
  <si>
    <t>Sobrantes</t>
  </si>
  <si>
    <t>Recuperaciones</t>
  </si>
  <si>
    <t>GASTOS</t>
  </si>
  <si>
    <t>ADMINISTRACION</t>
  </si>
  <si>
    <t>SUELDOS Y SALARIOS</t>
  </si>
  <si>
    <t>Sueldos de personal</t>
  </si>
  <si>
    <t>Horas extras y festivos</t>
  </si>
  <si>
    <t>Remuneración servicios técnicos</t>
  </si>
  <si>
    <t>Auxilio de transporte</t>
  </si>
  <si>
    <t>Cesantias</t>
  </si>
  <si>
    <t>Capacitación, bienestar social y estimulos</t>
  </si>
  <si>
    <t>Bonificación por servicios prestados</t>
  </si>
  <si>
    <t>Subsidio de alimentación</t>
  </si>
  <si>
    <t>Otras primas</t>
  </si>
  <si>
    <t>CONTRIBUCIONES IMPUTADAS</t>
  </si>
  <si>
    <t>Indemnizaciones</t>
  </si>
  <si>
    <t>Amortizacion calculo actuarial  pensiones actuales</t>
  </si>
  <si>
    <t>CONTRIBUCIONES EFECTIVAS</t>
  </si>
  <si>
    <t>Aportes a Cajas de Compensanción Familiar</t>
  </si>
  <si>
    <t>Cotizaciones a seguridad social en salud</t>
  </si>
  <si>
    <t>Cotizaciones a riesgos profesionales</t>
  </si>
  <si>
    <t>Cotizaciones a entidades administradoras regimen prima media</t>
  </si>
  <si>
    <t>APORTES SOBRE LA NOMINA</t>
  </si>
  <si>
    <t>Aportes al ICBF</t>
  </si>
  <si>
    <t>GENERALES</t>
  </si>
  <si>
    <t>Estudios y Proyectos</t>
  </si>
  <si>
    <t>Vigilancia y seguridad</t>
  </si>
  <si>
    <t>Mantenimiento</t>
  </si>
  <si>
    <t>Servicios Públicos</t>
  </si>
  <si>
    <t>Viáticos y gastos de viaje</t>
  </si>
  <si>
    <t>Impresos, publicaciones, suscripciones y afiliaciones</t>
  </si>
  <si>
    <t>Comunicaciones y transporte</t>
  </si>
  <si>
    <t>Seguros generales</t>
  </si>
  <si>
    <t>Generales</t>
  </si>
  <si>
    <t>Otros gastos generales</t>
  </si>
  <si>
    <t>IMPUESTOS, CONTRIBUCIONES Y TASAS</t>
  </si>
  <si>
    <t>Predial Unificado</t>
  </si>
  <si>
    <t>OTROS GASTOS</t>
  </si>
  <si>
    <t>OTROS GASTOS ORDINARIOS</t>
  </si>
  <si>
    <t>Pérdida en retiro de activos</t>
  </si>
  <si>
    <t>COSTO DE VENTAS</t>
  </si>
  <si>
    <t>COSTO DE VENTAS DE SERVICIOS</t>
  </si>
  <si>
    <t>Educaciòn Formal-Superior Profesional</t>
  </si>
  <si>
    <t>Educaciòn Formal-Superior Posgrados</t>
  </si>
  <si>
    <t>COSTOS DE PRODUCCION</t>
  </si>
  <si>
    <t>EDUCACION FORMAL - SUPERIOR FORMACION PROFESIONAL</t>
  </si>
  <si>
    <t>Sueldos y salarios</t>
  </si>
  <si>
    <t>Traslado de costos (CR)</t>
  </si>
  <si>
    <t>Sueldos y Salarios</t>
  </si>
  <si>
    <t>REACAUDO A FAVOR DE TERCEROS</t>
  </si>
  <si>
    <t>Recaudos Por Clasificar</t>
  </si>
  <si>
    <t>OTROS PASIVOS</t>
  </si>
  <si>
    <t>NOMBRE: JHOAN A. NOVOA MOSQUERA</t>
  </si>
  <si>
    <t>TRANSFERENCIAS POR COBRAR</t>
  </si>
  <si>
    <t>CUENTAS DE ORDEN DEUDORAS</t>
  </si>
  <si>
    <t>DERECHOS CONTINGENTES</t>
  </si>
  <si>
    <t>LITIGIOS O DEMANDAS</t>
  </si>
  <si>
    <t>DEUDORAS DE CONTROL</t>
  </si>
  <si>
    <t>ACTIVOS TOTALMENTE DEPRECIADOS, AGOTADOS Y AMORTIZADOS</t>
  </si>
  <si>
    <t>Propiedad Planta y Equipo</t>
  </si>
  <si>
    <t>RESPONSABILIDADES</t>
  </si>
  <si>
    <t>En proceso internas</t>
  </si>
  <si>
    <t>DEUDORAS POR CONTRA (Cr)</t>
  </si>
  <si>
    <t>DERECHOS CONTINGENTES POR  CONTRA (Cr)</t>
  </si>
  <si>
    <t>Litigios y demandas</t>
  </si>
  <si>
    <t>DEUDORAS DE CONTROL POR CONTRA (Cr)</t>
  </si>
  <si>
    <t>Activos totalmente depreciados agotados y amortizados</t>
  </si>
  <si>
    <t>Responsabilidades</t>
  </si>
  <si>
    <t>RESPONSABILIDADES CONTINGENTES</t>
  </si>
  <si>
    <t>Laborales</t>
  </si>
  <si>
    <t>Administrativos</t>
  </si>
  <si>
    <t>ACREEDORAS POR CONTRA (Db)</t>
  </si>
  <si>
    <t>RESPONSABILIDADES CONTINGENTES POR CONTRA (DB)</t>
  </si>
  <si>
    <t>FIRMA JEFE AREA FINANCIERA</t>
  </si>
  <si>
    <t>FIRMA CONTADOR</t>
  </si>
  <si>
    <t>NOMBRE: ANA STELLA NOVOA ROZO</t>
  </si>
  <si>
    <t xml:space="preserve">T.P.45801-T </t>
  </si>
  <si>
    <t>Efectivo</t>
  </si>
  <si>
    <t xml:space="preserve">FIRMA REPRESENTANTE LEGAL </t>
  </si>
  <si>
    <t xml:space="preserve">Otras transferencias </t>
  </si>
  <si>
    <t>Sociedades de economía mixta</t>
  </si>
  <si>
    <t>NOMBRE: OSCAR DOMÍNGUEZ GONZÁLEZ</t>
  </si>
  <si>
    <t>CUENTAS DE ORDEN ACREEDORAS</t>
  </si>
  <si>
    <t>INGRESOS NO TRIBUTARIOS</t>
  </si>
  <si>
    <t>Rector</t>
  </si>
  <si>
    <t>Inversiones en entidades privadas</t>
  </si>
  <si>
    <t>PROVISIONES PROTECCION DE PROPIEDADES, PLANTA Y EQUIPO</t>
  </si>
  <si>
    <t>Entidades privadas</t>
  </si>
  <si>
    <t>Calculo actuarial de cuotas partes de pensiones</t>
  </si>
  <si>
    <t>Cuotas partes de pensiones por amortizar (Db)</t>
  </si>
  <si>
    <t>DEPOSITOS ENTREGADOS EN GARANTIA</t>
  </si>
  <si>
    <t>Depósitos Judiciales</t>
  </si>
  <si>
    <t>Liquidacion Provisional de cuotas partes de bonos pensionales</t>
  </si>
  <si>
    <t>PROVISION PARA CONTINGENCIAS</t>
  </si>
  <si>
    <t>Litigios</t>
  </si>
  <si>
    <t>Semovientes</t>
  </si>
  <si>
    <t>PROVISIONES, DEPRECIACIONES Y AMORTIZACIONES</t>
  </si>
  <si>
    <t>Depreciacion de Propiedad, Planta y Equipo</t>
  </si>
  <si>
    <t>Amortizacion de Otros Activos</t>
  </si>
  <si>
    <t>Depreciacion y Amortizacion</t>
  </si>
  <si>
    <t>Jefe de División Financiera</t>
  </si>
  <si>
    <t>Devolución Iva para entidades de educación Sup.</t>
  </si>
  <si>
    <t>Administrativas</t>
  </si>
  <si>
    <t>Contratos de obra</t>
  </si>
  <si>
    <t>Retencion de Impuesto de Industria y Comercio por compras</t>
  </si>
  <si>
    <t>Plantas, Ductos y Tuneles</t>
  </si>
  <si>
    <t>Redes, lineas y cables</t>
  </si>
  <si>
    <t>RESERVA FINANCIERA ACTUARIAL</t>
  </si>
  <si>
    <t>Deudores</t>
  </si>
  <si>
    <t>PROVISION PARA PENSIONES</t>
  </si>
  <si>
    <t>PROVISION PARA PRESTACIONES SOCIALES</t>
  </si>
  <si>
    <t>PROVISION PARA BONOS PENSIONALES</t>
  </si>
  <si>
    <t>Impuesto para preservar la seguridad democrática</t>
  </si>
  <si>
    <t>PATRIMONIO INSTITUCIONAL INCORPORADO</t>
  </si>
  <si>
    <t>Bienes</t>
  </si>
  <si>
    <t>DEUDAS DE DIFICIL RECAUDO</t>
  </si>
  <si>
    <t>Utilidad o excedente del ejercicio</t>
  </si>
  <si>
    <t>RESULTADOS DE EJERCICIOS</t>
  </si>
  <si>
    <t>1 DE ENERO AL 31 DE MARZO DE 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</si>
</sst>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;[Red]0"/>
    <numFmt numFmtId="181" formatCode="_(* #,##0_);_(* \(#,##0\);_(* &quot;-&quot;??_);_(@_)"/>
    <numFmt numFmtId="182" formatCode="dd/mm/yy;"/>
    <numFmt numFmtId="183" formatCode="[$-C0A]dddd\,\ d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" fontId="4" fillId="0" borderId="11" xfId="48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justify"/>
    </xf>
    <xf numFmtId="4" fontId="4" fillId="0" borderId="15" xfId="0" applyNumberFormat="1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 horizontal="left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1" xfId="48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ovoa@unillanos.edu.co" TargetMode="External" /><Relationship Id="rId2" Type="http://schemas.openxmlformats.org/officeDocument/2006/relationships/hyperlink" Target="http://www.unillanos.edu.co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showGridLines="0" tabSelected="1" zoomScale="120" zoomScaleNormal="120" zoomScalePageLayoutView="0" workbookViewId="0" topLeftCell="A1">
      <selection activeCell="K5" sqref="K5"/>
    </sheetView>
  </sheetViews>
  <sheetFormatPr defaultColWidth="11.421875" defaultRowHeight="12.75"/>
  <cols>
    <col min="1" max="1" width="16.00390625" style="48" customWidth="1"/>
    <col min="2" max="2" width="45.7109375" style="21" customWidth="1"/>
    <col min="3" max="3" width="13.57421875" style="28" customWidth="1"/>
    <col min="4" max="4" width="14.00390625" style="28" customWidth="1"/>
    <col min="5" max="5" width="14.140625" style="28" customWidth="1"/>
    <col min="6" max="6" width="13.57421875" style="28" customWidth="1"/>
    <col min="7" max="7" width="13.00390625" style="28" customWidth="1"/>
    <col min="8" max="8" width="13.7109375" style="28" customWidth="1"/>
    <col min="9" max="9" width="15.00390625" style="21" customWidth="1"/>
    <col min="10" max="10" width="16.421875" style="6" bestFit="1" customWidth="1"/>
    <col min="11" max="11" width="16.57421875" style="21" bestFit="1" customWidth="1"/>
    <col min="12" max="12" width="13.28125" style="21" bestFit="1" customWidth="1"/>
    <col min="13" max="16384" width="11.421875" style="21" customWidth="1"/>
  </cols>
  <sheetData>
    <row r="1" spans="1:2" ht="13.5" customHeight="1">
      <c r="A1" s="21" t="s">
        <v>2</v>
      </c>
      <c r="B1" s="6" t="s">
        <v>3</v>
      </c>
    </row>
    <row r="2" spans="1:2" ht="12.75">
      <c r="A2" s="21" t="s">
        <v>4</v>
      </c>
      <c r="B2" s="6" t="s">
        <v>5</v>
      </c>
    </row>
    <row r="3" spans="1:2" ht="12.75">
      <c r="A3" s="21" t="s">
        <v>6</v>
      </c>
      <c r="B3" s="29">
        <v>28450000</v>
      </c>
    </row>
    <row r="4" spans="1:9" ht="12.75">
      <c r="A4" s="21" t="s">
        <v>7</v>
      </c>
      <c r="B4" s="30">
        <v>40999</v>
      </c>
      <c r="I4" s="28"/>
    </row>
    <row r="5" spans="1:2" ht="13.5" thickBot="1">
      <c r="A5" s="21" t="s">
        <v>8</v>
      </c>
      <c r="B5" s="21" t="s">
        <v>281</v>
      </c>
    </row>
    <row r="6" spans="1:9" ht="25.5">
      <c r="A6" s="12" t="s">
        <v>9</v>
      </c>
      <c r="B6" s="13" t="s">
        <v>10</v>
      </c>
      <c r="C6" s="1" t="s">
        <v>11</v>
      </c>
      <c r="D6" s="14" t="s">
        <v>12</v>
      </c>
      <c r="E6" s="14" t="s">
        <v>13</v>
      </c>
      <c r="F6" s="1" t="s">
        <v>14</v>
      </c>
      <c r="G6" s="14" t="s">
        <v>15</v>
      </c>
      <c r="H6" s="15" t="s">
        <v>16</v>
      </c>
      <c r="I6" s="6"/>
    </row>
    <row r="7" spans="1:11" ht="12.75">
      <c r="A7" s="7">
        <v>100000</v>
      </c>
      <c r="B7" s="8" t="s">
        <v>21</v>
      </c>
      <c r="C7" s="9">
        <v>52178665</v>
      </c>
      <c r="D7" s="2">
        <f>SUM(D8+D15+D19+D39+D88)</f>
        <v>28383893</v>
      </c>
      <c r="E7" s="2">
        <f>SUM(E8+E15+E19+E39+E88)</f>
        <v>22055116</v>
      </c>
      <c r="F7" s="2">
        <f>SUM(F8+F15+F19+F39+F88)</f>
        <v>58507442</v>
      </c>
      <c r="G7" s="2">
        <f>SUM(G8+G15+G19+G39+G88)</f>
        <v>20466854</v>
      </c>
      <c r="H7" s="3">
        <f>SUM(H8+H15+H19+H39+H88)</f>
        <v>38040588</v>
      </c>
      <c r="I7" s="10"/>
      <c r="J7" s="10"/>
      <c r="K7" s="10"/>
    </row>
    <row r="8" spans="1:10" ht="12.75">
      <c r="A8" s="7">
        <v>110000</v>
      </c>
      <c r="B8" s="8" t="s">
        <v>22</v>
      </c>
      <c r="C8" s="9">
        <v>11550043</v>
      </c>
      <c r="D8" s="2">
        <f>SUM(D9+D12)</f>
        <v>15992561</v>
      </c>
      <c r="E8" s="2">
        <f>SUM(E9+E12)</f>
        <v>11605357</v>
      </c>
      <c r="F8" s="2">
        <f>+D8-E8+C8</f>
        <v>15937247</v>
      </c>
      <c r="G8" s="2">
        <f>SUM(G9+G12)</f>
        <v>15937247</v>
      </c>
      <c r="H8" s="3">
        <f>SUM(H9+H12)</f>
        <v>0</v>
      </c>
      <c r="I8" s="10"/>
      <c r="J8" s="10"/>
    </row>
    <row r="9" spans="1:10" ht="12.75">
      <c r="A9" s="7">
        <v>110500</v>
      </c>
      <c r="B9" s="8" t="s">
        <v>23</v>
      </c>
      <c r="C9" s="9">
        <v>19869</v>
      </c>
      <c r="D9" s="2">
        <f>SUM(D10:D11)</f>
        <v>3334579</v>
      </c>
      <c r="E9" s="2">
        <f>SUM(E10:E11)</f>
        <v>3293554</v>
      </c>
      <c r="F9" s="2">
        <f>+D9-E9+C9</f>
        <v>60894</v>
      </c>
      <c r="G9" s="2">
        <f>SUM(G10:G11)</f>
        <v>60894</v>
      </c>
      <c r="H9" s="3">
        <f>SUM(H10:H11)</f>
        <v>0</v>
      </c>
      <c r="I9" s="6"/>
      <c r="J9" s="10"/>
    </row>
    <row r="10" spans="1:10" ht="12.75">
      <c r="A10" s="24">
        <v>110501</v>
      </c>
      <c r="B10" s="25" t="s">
        <v>24</v>
      </c>
      <c r="C10" s="26">
        <v>19869</v>
      </c>
      <c r="D10" s="23">
        <v>3289211</v>
      </c>
      <c r="E10" s="23">
        <v>3293554</v>
      </c>
      <c r="F10" s="23">
        <f>+D10-E10+C10</f>
        <v>15526</v>
      </c>
      <c r="G10" s="23">
        <f>+F10</f>
        <v>15526</v>
      </c>
      <c r="H10" s="27">
        <v>0</v>
      </c>
      <c r="I10" s="28"/>
      <c r="J10" s="10"/>
    </row>
    <row r="11" spans="1:10" ht="12.75">
      <c r="A11" s="24">
        <v>110502</v>
      </c>
      <c r="B11" s="25" t="s">
        <v>25</v>
      </c>
      <c r="C11" s="26">
        <v>0</v>
      </c>
      <c r="D11" s="23">
        <v>45368</v>
      </c>
      <c r="E11" s="23">
        <v>0</v>
      </c>
      <c r="F11" s="23">
        <f>+D11-E11+C11</f>
        <v>45368</v>
      </c>
      <c r="G11" s="23">
        <f>+F11</f>
        <v>45368</v>
      </c>
      <c r="H11" s="27">
        <v>0</v>
      </c>
      <c r="J11" s="10"/>
    </row>
    <row r="12" spans="1:10" ht="12.75">
      <c r="A12" s="7">
        <v>111000</v>
      </c>
      <c r="B12" s="8" t="s">
        <v>26</v>
      </c>
      <c r="C12" s="9">
        <v>11530174</v>
      </c>
      <c r="D12" s="2">
        <f>SUM(D13:D14)</f>
        <v>12657982</v>
      </c>
      <c r="E12" s="2">
        <f>SUM(E13:E14)</f>
        <v>8311803</v>
      </c>
      <c r="F12" s="2">
        <f>+C12+D12-E12</f>
        <v>15876353</v>
      </c>
      <c r="G12" s="2">
        <f>SUM(G13:G14)</f>
        <v>15876353</v>
      </c>
      <c r="H12" s="3">
        <f>SUM(H13:H14)</f>
        <v>0</v>
      </c>
      <c r="I12" s="6"/>
      <c r="J12" s="10"/>
    </row>
    <row r="13" spans="1:10" ht="12.75">
      <c r="A13" s="24">
        <v>111005</v>
      </c>
      <c r="B13" s="25" t="s">
        <v>27</v>
      </c>
      <c r="C13" s="26">
        <v>2739625</v>
      </c>
      <c r="D13" s="23">
        <v>8195889</v>
      </c>
      <c r="E13" s="23">
        <v>6689515</v>
      </c>
      <c r="F13" s="23">
        <f>+C13+D13-E13</f>
        <v>4245999</v>
      </c>
      <c r="G13" s="23">
        <f>+F13</f>
        <v>4245999</v>
      </c>
      <c r="H13" s="27">
        <v>0</v>
      </c>
      <c r="J13" s="10"/>
    </row>
    <row r="14" spans="1:10" ht="12.75">
      <c r="A14" s="24">
        <v>111006</v>
      </c>
      <c r="B14" s="25" t="s">
        <v>28</v>
      </c>
      <c r="C14" s="26">
        <v>8790549</v>
      </c>
      <c r="D14" s="23">
        <v>4462093</v>
      </c>
      <c r="E14" s="23">
        <v>1622288</v>
      </c>
      <c r="F14" s="23">
        <f>+C14+D14-E14</f>
        <v>11630354</v>
      </c>
      <c r="G14" s="23">
        <f>+F14</f>
        <v>11630354</v>
      </c>
      <c r="H14" s="27">
        <v>0</v>
      </c>
      <c r="J14" s="10"/>
    </row>
    <row r="15" spans="1:10" ht="12.75">
      <c r="A15" s="7">
        <v>120000</v>
      </c>
      <c r="B15" s="8" t="s">
        <v>29</v>
      </c>
      <c r="C15" s="9">
        <v>86517</v>
      </c>
      <c r="D15" s="2">
        <f>SUM(+D16)</f>
        <v>0</v>
      </c>
      <c r="E15" s="2">
        <f>SUM(+E16)</f>
        <v>0</v>
      </c>
      <c r="F15" s="2">
        <f>SUM(+F16)</f>
        <v>86517</v>
      </c>
      <c r="G15" s="2">
        <f>SUM(+G16)</f>
        <v>0</v>
      </c>
      <c r="H15" s="3">
        <f>SUM(+H16)</f>
        <v>86517</v>
      </c>
      <c r="I15" s="10"/>
      <c r="J15" s="10"/>
    </row>
    <row r="16" spans="1:10" ht="12.75">
      <c r="A16" s="7">
        <v>120700</v>
      </c>
      <c r="B16" s="8" t="s">
        <v>30</v>
      </c>
      <c r="C16" s="9">
        <v>86517</v>
      </c>
      <c r="D16" s="2">
        <f>SUM(D17:E18)</f>
        <v>0</v>
      </c>
      <c r="E16" s="2">
        <f>SUM(E17:E18)</f>
        <v>0</v>
      </c>
      <c r="F16" s="2">
        <f>SUM(F17:F18)</f>
        <v>86517</v>
      </c>
      <c r="G16" s="2">
        <f>SUM(G17:G18)</f>
        <v>0</v>
      </c>
      <c r="H16" s="2">
        <f>SUM(H17:H18)</f>
        <v>86517</v>
      </c>
      <c r="I16" s="6"/>
      <c r="J16" s="10"/>
    </row>
    <row r="17" spans="1:10" ht="12.75">
      <c r="A17" s="24">
        <v>120751</v>
      </c>
      <c r="B17" s="25" t="s">
        <v>250</v>
      </c>
      <c r="C17" s="26">
        <v>3068</v>
      </c>
      <c r="D17" s="23">
        <v>0</v>
      </c>
      <c r="E17" s="23">
        <v>0</v>
      </c>
      <c r="F17" s="23">
        <f>+C17+D17-E17</f>
        <v>3068</v>
      </c>
      <c r="G17" s="23">
        <v>0</v>
      </c>
      <c r="H17" s="23">
        <f>+E17+F17-G17</f>
        <v>3068</v>
      </c>
      <c r="J17" s="10"/>
    </row>
    <row r="18" spans="1:10" ht="12.75">
      <c r="A18" s="24">
        <v>120755</v>
      </c>
      <c r="B18" s="25" t="s">
        <v>243</v>
      </c>
      <c r="C18" s="26">
        <v>83449</v>
      </c>
      <c r="D18" s="23">
        <v>0</v>
      </c>
      <c r="E18" s="23">
        <v>0</v>
      </c>
      <c r="F18" s="23">
        <f>+C18+D18-E18</f>
        <v>83449</v>
      </c>
      <c r="G18" s="23">
        <v>0</v>
      </c>
      <c r="H18" s="23">
        <f>+E18+F18-G18</f>
        <v>83449</v>
      </c>
      <c r="J18" s="10"/>
    </row>
    <row r="19" spans="1:10" ht="12.75">
      <c r="A19" s="7">
        <v>140000</v>
      </c>
      <c r="B19" s="8" t="s">
        <v>31</v>
      </c>
      <c r="C19" s="9">
        <v>2125767</v>
      </c>
      <c r="D19" s="2">
        <f>+D20+D22+D24+D29+D26+D31+D35+D37</f>
        <v>12128614</v>
      </c>
      <c r="E19" s="2">
        <f>+E20+E22+E24+E29+E26+E31+E35+E37</f>
        <v>9864502</v>
      </c>
      <c r="F19" s="2">
        <f>+F20+F22+F24+F29+F26+F31+F35+F37</f>
        <v>4389879</v>
      </c>
      <c r="G19" s="2">
        <f>+G20+G22+G24+G29+G26+G31+G35+G37</f>
        <v>4389879</v>
      </c>
      <c r="H19" s="2">
        <f>+H20+H22+H24+H29+H26+H31+H35+H37</f>
        <v>0</v>
      </c>
      <c r="I19" s="6"/>
      <c r="J19" s="10"/>
    </row>
    <row r="20" spans="1:10" ht="12.75">
      <c r="A20" s="7">
        <v>140100</v>
      </c>
      <c r="B20" s="8" t="s">
        <v>246</v>
      </c>
      <c r="C20" s="9">
        <v>0</v>
      </c>
      <c r="D20" s="2">
        <f>SUM(D21)</f>
        <v>2837199</v>
      </c>
      <c r="E20" s="2">
        <f>SUM(E21)</f>
        <v>2837199</v>
      </c>
      <c r="F20" s="2">
        <f>SUM(F21)</f>
        <v>0</v>
      </c>
      <c r="G20" s="2">
        <f>SUM(G21:G21)</f>
        <v>0</v>
      </c>
      <c r="H20" s="3">
        <f>SUM(H21)</f>
        <v>0</v>
      </c>
      <c r="I20" s="6"/>
      <c r="J20" s="10"/>
    </row>
    <row r="21" spans="1:10" ht="12.75" customHeight="1">
      <c r="A21" s="24">
        <v>140122</v>
      </c>
      <c r="B21" s="25" t="s">
        <v>19</v>
      </c>
      <c r="C21" s="26">
        <v>0</v>
      </c>
      <c r="D21" s="23">
        <v>2837199</v>
      </c>
      <c r="E21" s="23">
        <v>2837199</v>
      </c>
      <c r="F21" s="23">
        <f>+C21+D21-E21</f>
        <v>0</v>
      </c>
      <c r="G21" s="23">
        <f>+F21</f>
        <v>0</v>
      </c>
      <c r="H21" s="27">
        <v>0</v>
      </c>
      <c r="J21" s="10"/>
    </row>
    <row r="22" spans="1:10" ht="12.75">
      <c r="A22" s="7">
        <v>140700</v>
      </c>
      <c r="B22" s="8" t="s">
        <v>32</v>
      </c>
      <c r="C22" s="9">
        <v>116310</v>
      </c>
      <c r="D22" s="2">
        <f>SUM(D23:D23)</f>
        <v>3187822</v>
      </c>
      <c r="E22" s="2">
        <f>SUM(E23:E23)</f>
        <v>1137637</v>
      </c>
      <c r="F22" s="2">
        <f>SUM(F23:F23)</f>
        <v>2166495</v>
      </c>
      <c r="G22" s="2">
        <f>SUM(G23:G23)</f>
        <v>2166495</v>
      </c>
      <c r="H22" s="3">
        <f>SUM(H23)</f>
        <v>0</v>
      </c>
      <c r="I22" s="6"/>
      <c r="J22" s="10"/>
    </row>
    <row r="23" spans="1:10" ht="12.75">
      <c r="A23" s="24">
        <v>140701</v>
      </c>
      <c r="B23" s="25" t="s">
        <v>33</v>
      </c>
      <c r="C23" s="26">
        <v>116310</v>
      </c>
      <c r="D23" s="23">
        <v>3187822</v>
      </c>
      <c r="E23" s="23">
        <v>1137637</v>
      </c>
      <c r="F23" s="23">
        <f aca="true" t="shared" si="0" ref="F23:F28">+C23+D23-E23</f>
        <v>2166495</v>
      </c>
      <c r="G23" s="23">
        <f>+F23</f>
        <v>2166495</v>
      </c>
      <c r="H23" s="27">
        <v>0</v>
      </c>
      <c r="J23" s="10"/>
    </row>
    <row r="24" spans="1:14" s="6" customFormat="1" ht="12.75">
      <c r="A24" s="7">
        <v>141300</v>
      </c>
      <c r="B24" s="8" t="s">
        <v>216</v>
      </c>
      <c r="C24" s="9">
        <v>0</v>
      </c>
      <c r="D24" s="2">
        <f>SUM(D25:D25)</f>
        <v>5714247</v>
      </c>
      <c r="E24" s="2">
        <f>SUM(E25:E25)</f>
        <v>5599785</v>
      </c>
      <c r="F24" s="2">
        <f t="shared" si="0"/>
        <v>114462</v>
      </c>
      <c r="G24" s="2">
        <f>SUM(G25:G25)</f>
        <v>114462</v>
      </c>
      <c r="H24" s="3">
        <f>SUM(H25)</f>
        <v>0</v>
      </c>
      <c r="J24" s="10"/>
      <c r="K24" s="21"/>
      <c r="L24" s="21"/>
      <c r="M24" s="21"/>
      <c r="N24" s="21"/>
    </row>
    <row r="25" spans="1:10" s="6" customFormat="1" ht="12.75">
      <c r="A25" s="24">
        <v>141314</v>
      </c>
      <c r="B25" s="25" t="s">
        <v>242</v>
      </c>
      <c r="C25" s="26">
        <v>0</v>
      </c>
      <c r="D25" s="23">
        <v>5714247</v>
      </c>
      <c r="E25" s="23">
        <v>5599785</v>
      </c>
      <c r="F25" s="23">
        <f t="shared" si="0"/>
        <v>114462</v>
      </c>
      <c r="G25" s="23">
        <f>+F25</f>
        <v>114462</v>
      </c>
      <c r="H25" s="27">
        <v>0</v>
      </c>
      <c r="J25" s="10"/>
    </row>
    <row r="26" spans="1:13" s="6" customFormat="1" ht="12.75">
      <c r="A26" s="7">
        <v>142000</v>
      </c>
      <c r="B26" s="8" t="s">
        <v>34</v>
      </c>
      <c r="C26" s="9">
        <v>607552</v>
      </c>
      <c r="D26" s="2">
        <f>SUM(D27:D28)</f>
        <v>349591</v>
      </c>
      <c r="E26" s="2">
        <f>SUM(E27:E28)</f>
        <v>117875</v>
      </c>
      <c r="F26" s="2">
        <f t="shared" si="0"/>
        <v>839268</v>
      </c>
      <c r="G26" s="2">
        <f>SUM(G27:G28)</f>
        <v>839268</v>
      </c>
      <c r="H26" s="3">
        <f>SUM(H27:H28)</f>
        <v>0</v>
      </c>
      <c r="J26" s="10"/>
      <c r="K26" s="21"/>
      <c r="M26" s="21"/>
    </row>
    <row r="27" spans="1:10" ht="12.75">
      <c r="A27" s="24">
        <v>142011</v>
      </c>
      <c r="B27" s="25" t="s">
        <v>35</v>
      </c>
      <c r="C27" s="26">
        <v>27277</v>
      </c>
      <c r="D27" s="23">
        <v>349591</v>
      </c>
      <c r="E27" s="23">
        <v>117875</v>
      </c>
      <c r="F27" s="23">
        <f t="shared" si="0"/>
        <v>258993</v>
      </c>
      <c r="G27" s="23">
        <f>+F27</f>
        <v>258993</v>
      </c>
      <c r="H27" s="27">
        <v>0</v>
      </c>
      <c r="J27" s="10"/>
    </row>
    <row r="28" spans="1:10" ht="12.75">
      <c r="A28" s="24">
        <v>142012</v>
      </c>
      <c r="B28" s="25" t="s">
        <v>36</v>
      </c>
      <c r="C28" s="26">
        <v>580275</v>
      </c>
      <c r="D28" s="23">
        <v>0</v>
      </c>
      <c r="E28" s="23">
        <v>0</v>
      </c>
      <c r="F28" s="23">
        <f t="shared" si="0"/>
        <v>580275</v>
      </c>
      <c r="G28" s="23">
        <f>+F28</f>
        <v>580275</v>
      </c>
      <c r="H28" s="27">
        <v>0</v>
      </c>
      <c r="J28" s="10"/>
    </row>
    <row r="29" spans="1:10" s="6" customFormat="1" ht="12.75">
      <c r="A29" s="7">
        <v>142500</v>
      </c>
      <c r="B29" s="8" t="s">
        <v>253</v>
      </c>
      <c r="C29" s="9">
        <v>130000</v>
      </c>
      <c r="D29" s="2">
        <f>SUM(D30)</f>
        <v>0</v>
      </c>
      <c r="E29" s="2">
        <f>SUM(E30)</f>
        <v>0</v>
      </c>
      <c r="F29" s="2">
        <f>SUM(F30)</f>
        <v>130000</v>
      </c>
      <c r="G29" s="2">
        <f>SUM(G30)</f>
        <v>130000</v>
      </c>
      <c r="H29" s="2">
        <f>SUM(H30)</f>
        <v>0</v>
      </c>
      <c r="J29" s="10"/>
    </row>
    <row r="30" spans="1:10" ht="12.75">
      <c r="A30" s="24">
        <v>142503</v>
      </c>
      <c r="B30" s="25" t="s">
        <v>254</v>
      </c>
      <c r="C30" s="26">
        <v>130000</v>
      </c>
      <c r="D30" s="23">
        <v>0</v>
      </c>
      <c r="E30" s="23">
        <v>0</v>
      </c>
      <c r="F30" s="23">
        <f>+C30+D30-E30</f>
        <v>130000</v>
      </c>
      <c r="G30" s="23">
        <f>+F30</f>
        <v>130000</v>
      </c>
      <c r="H30" s="27">
        <v>0</v>
      </c>
      <c r="J30" s="10"/>
    </row>
    <row r="31" spans="1:13" s="6" customFormat="1" ht="12.75">
      <c r="A31" s="7">
        <v>147000</v>
      </c>
      <c r="B31" s="8" t="s">
        <v>37</v>
      </c>
      <c r="C31" s="9">
        <v>1279348</v>
      </c>
      <c r="D31" s="2">
        <f>SUM(D32:D34)</f>
        <v>39755</v>
      </c>
      <c r="E31" s="2">
        <f>SUM(E32:E34)</f>
        <v>172006</v>
      </c>
      <c r="F31" s="2">
        <f>+C31+D31-E31</f>
        <v>1147097</v>
      </c>
      <c r="G31" s="2">
        <f>SUM(G32:G34)</f>
        <v>1147097</v>
      </c>
      <c r="H31" s="3">
        <f>SUM(H33:H34)</f>
        <v>0</v>
      </c>
      <c r="J31" s="10"/>
      <c r="M31" s="21"/>
    </row>
    <row r="32" spans="1:10" ht="12.75">
      <c r="A32" s="24">
        <v>147006</v>
      </c>
      <c r="B32" s="25" t="s">
        <v>115</v>
      </c>
      <c r="C32" s="26">
        <v>2952</v>
      </c>
      <c r="D32" s="23">
        <v>0</v>
      </c>
      <c r="E32" s="23">
        <v>200</v>
      </c>
      <c r="F32" s="23">
        <f>+C32+D32-E32</f>
        <v>2752</v>
      </c>
      <c r="G32" s="23">
        <f>+F32</f>
        <v>2752</v>
      </c>
      <c r="H32" s="27">
        <v>0</v>
      </c>
      <c r="J32" s="28"/>
    </row>
    <row r="33" spans="1:10" ht="12.75">
      <c r="A33" s="24">
        <v>147008</v>
      </c>
      <c r="B33" s="25" t="s">
        <v>38</v>
      </c>
      <c r="C33" s="26">
        <v>1010208</v>
      </c>
      <c r="D33" s="23">
        <v>0</v>
      </c>
      <c r="E33" s="23">
        <v>0</v>
      </c>
      <c r="F33" s="23">
        <f>+C33+D33-E33</f>
        <v>1010208</v>
      </c>
      <c r="G33" s="23">
        <f>+F33</f>
        <v>1010208</v>
      </c>
      <c r="H33" s="27">
        <v>0</v>
      </c>
      <c r="J33" s="10"/>
    </row>
    <row r="34" spans="1:10" ht="12.75">
      <c r="A34" s="24">
        <v>147066</v>
      </c>
      <c r="B34" s="25" t="s">
        <v>264</v>
      </c>
      <c r="C34" s="26">
        <v>266188</v>
      </c>
      <c r="D34" s="23">
        <v>39755</v>
      </c>
      <c r="E34" s="23">
        <v>171806</v>
      </c>
      <c r="F34" s="23">
        <f>+C34+D34-E34</f>
        <v>134137</v>
      </c>
      <c r="G34" s="23">
        <f>+F34</f>
        <v>134137</v>
      </c>
      <c r="H34" s="27">
        <v>0</v>
      </c>
      <c r="J34" s="10"/>
    </row>
    <row r="35" spans="1:10" s="6" customFormat="1" ht="12.75">
      <c r="A35" s="7">
        <v>147500</v>
      </c>
      <c r="B35" s="8" t="s">
        <v>278</v>
      </c>
      <c r="C35" s="9">
        <v>8584</v>
      </c>
      <c r="D35" s="2">
        <f>SUM(D36)</f>
        <v>0</v>
      </c>
      <c r="E35" s="2">
        <f>SUM(E36)</f>
        <v>0</v>
      </c>
      <c r="F35" s="2">
        <f>SUM(F36)</f>
        <v>8584</v>
      </c>
      <c r="G35" s="2">
        <f>SUM(G36)</f>
        <v>8584</v>
      </c>
      <c r="H35" s="3">
        <f>SUM(H36)</f>
        <v>0</v>
      </c>
      <c r="J35" s="10"/>
    </row>
    <row r="36" spans="1:10" ht="12.75">
      <c r="A36" s="24">
        <v>147509</v>
      </c>
      <c r="B36" s="25" t="s">
        <v>40</v>
      </c>
      <c r="C36" s="26">
        <v>8584</v>
      </c>
      <c r="D36" s="23">
        <v>0</v>
      </c>
      <c r="E36" s="23">
        <v>0</v>
      </c>
      <c r="F36" s="23">
        <f>+C36+D36-E36</f>
        <v>8584</v>
      </c>
      <c r="G36" s="23">
        <f>+F36</f>
        <v>8584</v>
      </c>
      <c r="H36" s="27">
        <v>0</v>
      </c>
      <c r="J36" s="10"/>
    </row>
    <row r="37" spans="1:13" s="6" customFormat="1" ht="13.5" customHeight="1">
      <c r="A37" s="7">
        <v>148000</v>
      </c>
      <c r="B37" s="8" t="s">
        <v>39</v>
      </c>
      <c r="C37" s="9">
        <v>-16027</v>
      </c>
      <c r="D37" s="2">
        <f>SUM(D38)</f>
        <v>0</v>
      </c>
      <c r="E37" s="2">
        <f>SUM(E38)</f>
        <v>0</v>
      </c>
      <c r="F37" s="2">
        <f>+C37+D37-E37</f>
        <v>-16027</v>
      </c>
      <c r="G37" s="2">
        <f>SUM(G38)</f>
        <v>-16027</v>
      </c>
      <c r="H37" s="3">
        <f>SUM(H38)</f>
        <v>0</v>
      </c>
      <c r="J37" s="10"/>
      <c r="M37" s="21"/>
    </row>
    <row r="38" spans="1:10" ht="12.75">
      <c r="A38" s="24">
        <v>148012</v>
      </c>
      <c r="B38" s="25" t="s">
        <v>40</v>
      </c>
      <c r="C38" s="26">
        <v>-16027</v>
      </c>
      <c r="D38" s="23">
        <v>0</v>
      </c>
      <c r="E38" s="23">
        <v>0</v>
      </c>
      <c r="F38" s="23">
        <f>+C38+D38-E38</f>
        <v>-16027</v>
      </c>
      <c r="G38" s="23">
        <f>+F38</f>
        <v>-16027</v>
      </c>
      <c r="H38" s="27">
        <v>0</v>
      </c>
      <c r="J38" s="10"/>
    </row>
    <row r="39" spans="1:13" s="6" customFormat="1" ht="12.75">
      <c r="A39" s="7">
        <v>160000</v>
      </c>
      <c r="B39" s="8" t="s">
        <v>41</v>
      </c>
      <c r="C39" s="9">
        <v>21727470</v>
      </c>
      <c r="D39" s="3">
        <f>SUM(D40+D43+D45+D53+D55+D57+D59+D64+D66+D69+D72+D74+D76+D86)</f>
        <v>94522</v>
      </c>
      <c r="E39" s="3">
        <f>SUM(E40+E43+E45+E53+E55+E57+E59+E64+E66+E69+E72+E74+E76+E86)</f>
        <v>420956</v>
      </c>
      <c r="F39" s="3">
        <f>SUM(F40+F43+F45+F53+F55+F57+F59+F64+F66+F69+F72+F74+F76+F86)</f>
        <v>21401036</v>
      </c>
      <c r="G39" s="2">
        <f>SUM(G40+G43+G45+G53+G55+G57+G59+G64+G66+G69+G72+G74+G76+G86)</f>
        <v>0</v>
      </c>
      <c r="H39" s="3">
        <f>SUM(H40+H43+H45+H53+H55+H57+H59+H64+H66+H69+H72+H74+H76+H86)</f>
        <v>21401036</v>
      </c>
      <c r="I39" s="10"/>
      <c r="J39" s="10"/>
      <c r="K39" s="10"/>
      <c r="M39" s="21"/>
    </row>
    <row r="40" spans="1:13" s="6" customFormat="1" ht="12.75">
      <c r="A40" s="7">
        <v>160500</v>
      </c>
      <c r="B40" s="8" t="s">
        <v>42</v>
      </c>
      <c r="C40" s="9">
        <v>4329198</v>
      </c>
      <c r="D40" s="2">
        <f>SUM(D41:D42)</f>
        <v>0</v>
      </c>
      <c r="E40" s="2">
        <f>SUM(E41:E42)</f>
        <v>0</v>
      </c>
      <c r="F40" s="2">
        <f>+C40+D40-E40</f>
        <v>4329198</v>
      </c>
      <c r="G40" s="2">
        <f>SUM(G41:G42)</f>
        <v>0</v>
      </c>
      <c r="H40" s="3">
        <f>SUM(H41:H42)</f>
        <v>4329198</v>
      </c>
      <c r="J40" s="10"/>
      <c r="M40" s="21"/>
    </row>
    <row r="41" spans="1:10" ht="12.75">
      <c r="A41" s="24">
        <v>160501</v>
      </c>
      <c r="B41" s="25" t="s">
        <v>43</v>
      </c>
      <c r="C41" s="26">
        <v>3974118</v>
      </c>
      <c r="D41" s="23">
        <v>0</v>
      </c>
      <c r="E41" s="23">
        <v>0</v>
      </c>
      <c r="F41" s="23">
        <f>+C41+D41-E41</f>
        <v>3974118</v>
      </c>
      <c r="G41" s="23">
        <v>0</v>
      </c>
      <c r="H41" s="27">
        <f>+F41</f>
        <v>3974118</v>
      </c>
      <c r="J41" s="10"/>
    </row>
    <row r="42" spans="1:10" ht="12.75">
      <c r="A42" s="24">
        <v>160502</v>
      </c>
      <c r="B42" s="25" t="s">
        <v>44</v>
      </c>
      <c r="C42" s="26">
        <v>355080</v>
      </c>
      <c r="D42" s="23">
        <v>0</v>
      </c>
      <c r="E42" s="23">
        <v>0</v>
      </c>
      <c r="F42" s="23">
        <f>+C42+D42-E42</f>
        <v>355080</v>
      </c>
      <c r="G42" s="23">
        <v>0</v>
      </c>
      <c r="H42" s="27">
        <f>+F42</f>
        <v>355080</v>
      </c>
      <c r="J42" s="10"/>
    </row>
    <row r="43" spans="1:13" s="6" customFormat="1" ht="12.75">
      <c r="A43" s="7">
        <v>161000</v>
      </c>
      <c r="B43" s="8" t="s">
        <v>45</v>
      </c>
      <c r="C43" s="9">
        <v>59136</v>
      </c>
      <c r="D43" s="2">
        <f>SUM(D44:D44)</f>
        <v>1600</v>
      </c>
      <c r="E43" s="2">
        <f>SUM(E44:E44)</f>
        <v>12473</v>
      </c>
      <c r="F43" s="2">
        <f>+C43+D43-E43</f>
        <v>48263</v>
      </c>
      <c r="G43" s="2">
        <f>SUM(G44:G44)</f>
        <v>0</v>
      </c>
      <c r="H43" s="3">
        <f>SUM(H44:H44)</f>
        <v>48263</v>
      </c>
      <c r="I43" s="10"/>
      <c r="J43" s="10"/>
      <c r="M43" s="21"/>
    </row>
    <row r="44" spans="1:10" ht="12.75">
      <c r="A44" s="24">
        <v>161001</v>
      </c>
      <c r="B44" s="25" t="s">
        <v>46</v>
      </c>
      <c r="C44" s="26">
        <v>59136</v>
      </c>
      <c r="D44" s="23">
        <v>1600</v>
      </c>
      <c r="E44" s="23">
        <v>12473</v>
      </c>
      <c r="F44" s="23">
        <f>+C44+D44-E44</f>
        <v>48263</v>
      </c>
      <c r="G44" s="23">
        <v>0</v>
      </c>
      <c r="H44" s="27">
        <f>+F44</f>
        <v>48263</v>
      </c>
      <c r="I44" s="10"/>
      <c r="J44" s="10"/>
    </row>
    <row r="45" spans="1:13" s="6" customFormat="1" ht="12.75">
      <c r="A45" s="7">
        <v>163500</v>
      </c>
      <c r="B45" s="8" t="s">
        <v>47</v>
      </c>
      <c r="C45" s="9">
        <v>9064</v>
      </c>
      <c r="D45" s="2">
        <f>SUM(D46:D52)</f>
        <v>17847</v>
      </c>
      <c r="E45" s="2">
        <f>SUM(E46:E52)</f>
        <v>17690</v>
      </c>
      <c r="F45" s="2">
        <f>SUM(F46:F52)</f>
        <v>9221</v>
      </c>
      <c r="G45" s="2">
        <f>SUM(G46:G52)</f>
        <v>0</v>
      </c>
      <c r="H45" s="3">
        <f>SUM(H46:H52)</f>
        <v>9221</v>
      </c>
      <c r="I45" s="10"/>
      <c r="J45" s="10"/>
      <c r="M45" s="21"/>
    </row>
    <row r="46" spans="1:10" ht="12.75">
      <c r="A46" s="24">
        <v>163501</v>
      </c>
      <c r="B46" s="25" t="s">
        <v>48</v>
      </c>
      <c r="C46" s="26">
        <v>739</v>
      </c>
      <c r="D46" s="23">
        <v>0</v>
      </c>
      <c r="E46" s="23">
        <v>0</v>
      </c>
      <c r="F46" s="23">
        <f aca="true" t="shared" si="1" ref="F46:F90">+C46+D46-E46</f>
        <v>739</v>
      </c>
      <c r="G46" s="23">
        <v>0</v>
      </c>
      <c r="H46" s="27">
        <f aca="true" t="shared" si="2" ref="H46:H52">+F46</f>
        <v>739</v>
      </c>
      <c r="I46" s="10"/>
      <c r="J46" s="10"/>
    </row>
    <row r="47" spans="1:10" ht="12.75">
      <c r="A47" s="24">
        <v>163502</v>
      </c>
      <c r="B47" s="25" t="s">
        <v>49</v>
      </c>
      <c r="C47" s="26">
        <v>4001</v>
      </c>
      <c r="D47" s="23">
        <v>400</v>
      </c>
      <c r="E47" s="23">
        <v>400</v>
      </c>
      <c r="F47" s="23">
        <f t="shared" si="1"/>
        <v>4001</v>
      </c>
      <c r="G47" s="23">
        <v>0</v>
      </c>
      <c r="H47" s="27">
        <f t="shared" si="2"/>
        <v>4001</v>
      </c>
      <c r="I47" s="10"/>
      <c r="J47" s="10"/>
    </row>
    <row r="48" spans="1:10" ht="12.75">
      <c r="A48" s="24">
        <v>163503</v>
      </c>
      <c r="B48" s="25" t="s">
        <v>50</v>
      </c>
      <c r="C48" s="26">
        <v>3892</v>
      </c>
      <c r="D48" s="23">
        <v>4111</v>
      </c>
      <c r="E48" s="23">
        <v>3954</v>
      </c>
      <c r="F48" s="23">
        <f t="shared" si="1"/>
        <v>4049</v>
      </c>
      <c r="G48" s="23">
        <v>0</v>
      </c>
      <c r="H48" s="27">
        <f t="shared" si="2"/>
        <v>4049</v>
      </c>
      <c r="I48" s="10"/>
      <c r="J48" s="10"/>
    </row>
    <row r="49" spans="1:10" ht="12.75">
      <c r="A49" s="24">
        <v>163504</v>
      </c>
      <c r="B49" s="25" t="s">
        <v>51</v>
      </c>
      <c r="C49" s="26">
        <v>176</v>
      </c>
      <c r="D49" s="23">
        <v>2992</v>
      </c>
      <c r="E49" s="23">
        <v>2992</v>
      </c>
      <c r="F49" s="23">
        <f t="shared" si="1"/>
        <v>176</v>
      </c>
      <c r="G49" s="23">
        <v>0</v>
      </c>
      <c r="H49" s="27">
        <f t="shared" si="2"/>
        <v>176</v>
      </c>
      <c r="I49" s="10"/>
      <c r="J49" s="10"/>
    </row>
    <row r="50" spans="1:10" ht="12.75">
      <c r="A50" s="24">
        <v>163505</v>
      </c>
      <c r="B50" s="25" t="s">
        <v>52</v>
      </c>
      <c r="C50" s="26">
        <v>254</v>
      </c>
      <c r="D50" s="23">
        <v>0</v>
      </c>
      <c r="E50" s="23">
        <v>0</v>
      </c>
      <c r="F50" s="23">
        <f t="shared" si="1"/>
        <v>254</v>
      </c>
      <c r="G50" s="23">
        <v>0</v>
      </c>
      <c r="H50" s="27">
        <f t="shared" si="2"/>
        <v>254</v>
      </c>
      <c r="I50" s="10"/>
      <c r="J50" s="10"/>
    </row>
    <row r="51" spans="1:10" ht="12.75">
      <c r="A51" s="24">
        <v>163511</v>
      </c>
      <c r="B51" s="25" t="s">
        <v>53</v>
      </c>
      <c r="C51" s="26">
        <v>2</v>
      </c>
      <c r="D51" s="23">
        <v>0</v>
      </c>
      <c r="E51" s="23">
        <v>0</v>
      </c>
      <c r="F51" s="23">
        <f t="shared" si="1"/>
        <v>2</v>
      </c>
      <c r="G51" s="23">
        <v>0</v>
      </c>
      <c r="H51" s="27">
        <f t="shared" si="2"/>
        <v>2</v>
      </c>
      <c r="I51" s="10"/>
      <c r="J51" s="10"/>
    </row>
    <row r="52" spans="1:10" ht="12.75">
      <c r="A52" s="24">
        <v>163590</v>
      </c>
      <c r="B52" s="25" t="s">
        <v>54</v>
      </c>
      <c r="C52" s="26">
        <v>0</v>
      </c>
      <c r="D52" s="23">
        <v>10344</v>
      </c>
      <c r="E52" s="23">
        <v>10344</v>
      </c>
      <c r="F52" s="23">
        <f t="shared" si="1"/>
        <v>0</v>
      </c>
      <c r="G52" s="23">
        <v>0</v>
      </c>
      <c r="H52" s="27">
        <f t="shared" si="2"/>
        <v>0</v>
      </c>
      <c r="I52" s="10"/>
      <c r="J52" s="10"/>
    </row>
    <row r="53" spans="1:13" s="6" customFormat="1" ht="12.75">
      <c r="A53" s="7">
        <v>164000</v>
      </c>
      <c r="B53" s="8" t="s">
        <v>55</v>
      </c>
      <c r="C53" s="9">
        <v>14941038</v>
      </c>
      <c r="D53" s="2">
        <f>SUM(D54:D54)</f>
        <v>0</v>
      </c>
      <c r="E53" s="2">
        <f>SUM(E54:E54)</f>
        <v>0</v>
      </c>
      <c r="F53" s="2">
        <f t="shared" si="1"/>
        <v>14941038</v>
      </c>
      <c r="G53" s="2">
        <f>SUM(G54:G54)</f>
        <v>0</v>
      </c>
      <c r="H53" s="3">
        <f>SUM(H54:H54)</f>
        <v>14941038</v>
      </c>
      <c r="I53" s="10"/>
      <c r="J53" s="10"/>
      <c r="M53" s="21"/>
    </row>
    <row r="54" spans="1:10" ht="12.75">
      <c r="A54" s="24">
        <v>164001</v>
      </c>
      <c r="B54" s="25" t="s">
        <v>56</v>
      </c>
      <c r="C54" s="26">
        <v>14941038</v>
      </c>
      <c r="D54" s="23">
        <v>0</v>
      </c>
      <c r="E54" s="23">
        <v>0</v>
      </c>
      <c r="F54" s="23">
        <f t="shared" si="1"/>
        <v>14941038</v>
      </c>
      <c r="G54" s="23">
        <v>0</v>
      </c>
      <c r="H54" s="27">
        <f>+F54</f>
        <v>14941038</v>
      </c>
      <c r="I54" s="10"/>
      <c r="J54" s="10"/>
    </row>
    <row r="55" spans="1:13" s="6" customFormat="1" ht="12.75">
      <c r="A55" s="7">
        <v>164500</v>
      </c>
      <c r="B55" s="8" t="s">
        <v>57</v>
      </c>
      <c r="C55" s="9">
        <v>241224</v>
      </c>
      <c r="D55" s="2">
        <f>SUM(D56)</f>
        <v>0</v>
      </c>
      <c r="E55" s="2">
        <f>SUM(E56)</f>
        <v>0</v>
      </c>
      <c r="F55" s="2">
        <f t="shared" si="1"/>
        <v>241224</v>
      </c>
      <c r="G55" s="2">
        <f>SUM(G56)</f>
        <v>0</v>
      </c>
      <c r="H55" s="3">
        <f>SUM(H56)</f>
        <v>241224</v>
      </c>
      <c r="I55" s="10"/>
      <c r="J55" s="10"/>
      <c r="M55" s="21"/>
    </row>
    <row r="56" spans="1:10" ht="12.75">
      <c r="A56" s="24">
        <v>164512</v>
      </c>
      <c r="B56" s="25" t="s">
        <v>58</v>
      </c>
      <c r="C56" s="26">
        <v>241224</v>
      </c>
      <c r="D56" s="23">
        <v>0</v>
      </c>
      <c r="E56" s="23">
        <v>0</v>
      </c>
      <c r="F56" s="23">
        <f t="shared" si="1"/>
        <v>241224</v>
      </c>
      <c r="G56" s="23">
        <v>0</v>
      </c>
      <c r="H56" s="27">
        <f>+F56</f>
        <v>241224</v>
      </c>
      <c r="I56" s="10"/>
      <c r="J56" s="10"/>
    </row>
    <row r="57" spans="1:13" s="6" customFormat="1" ht="12.75">
      <c r="A57" s="7">
        <v>165000</v>
      </c>
      <c r="B57" s="8" t="s">
        <v>59</v>
      </c>
      <c r="C57" s="9">
        <v>655774</v>
      </c>
      <c r="D57" s="2">
        <f>SUM(D58)</f>
        <v>0</v>
      </c>
      <c r="E57" s="2">
        <f>SUM(E58)</f>
        <v>0</v>
      </c>
      <c r="F57" s="2">
        <f t="shared" si="1"/>
        <v>655774</v>
      </c>
      <c r="G57" s="2">
        <f>SUM(G58:G58)</f>
        <v>0</v>
      </c>
      <c r="H57" s="3">
        <f>SUM(H58:H58)</f>
        <v>655774</v>
      </c>
      <c r="I57" s="10"/>
      <c r="J57" s="10"/>
      <c r="M57" s="21"/>
    </row>
    <row r="58" spans="1:10" ht="12.75">
      <c r="A58" s="24">
        <v>165009</v>
      </c>
      <c r="B58" s="25" t="s">
        <v>60</v>
      </c>
      <c r="C58" s="26">
        <v>655774</v>
      </c>
      <c r="D58" s="23">
        <v>0</v>
      </c>
      <c r="E58" s="23">
        <v>0</v>
      </c>
      <c r="F58" s="23">
        <f t="shared" si="1"/>
        <v>655774</v>
      </c>
      <c r="G58" s="23">
        <v>0</v>
      </c>
      <c r="H58" s="27">
        <f>+F58</f>
        <v>655774</v>
      </c>
      <c r="I58" s="10"/>
      <c r="J58" s="10"/>
    </row>
    <row r="59" spans="1:13" s="6" customFormat="1" ht="12.75">
      <c r="A59" s="7">
        <v>165500</v>
      </c>
      <c r="B59" s="8" t="s">
        <v>61</v>
      </c>
      <c r="C59" s="9">
        <v>1408718</v>
      </c>
      <c r="D59" s="2">
        <f>SUM(D60:D63)</f>
        <v>1152</v>
      </c>
      <c r="E59" s="2">
        <f>SUM(E60:E63)</f>
        <v>1152</v>
      </c>
      <c r="F59" s="2">
        <f t="shared" si="1"/>
        <v>1408718</v>
      </c>
      <c r="G59" s="2">
        <f>SUM(G60:G63)</f>
        <v>0</v>
      </c>
      <c r="H59" s="3">
        <f>SUM(H60:H63)</f>
        <v>1408718</v>
      </c>
      <c r="I59" s="10"/>
      <c r="J59" s="10"/>
      <c r="M59" s="21"/>
    </row>
    <row r="60" spans="1:10" ht="12.75">
      <c r="A60" s="24">
        <v>165501</v>
      </c>
      <c r="B60" s="25" t="s">
        <v>62</v>
      </c>
      <c r="C60" s="26">
        <v>1057743</v>
      </c>
      <c r="D60" s="23">
        <v>0</v>
      </c>
      <c r="E60" s="23">
        <v>0</v>
      </c>
      <c r="F60" s="23">
        <f t="shared" si="1"/>
        <v>1057743</v>
      </c>
      <c r="G60" s="23">
        <v>0</v>
      </c>
      <c r="H60" s="27">
        <f>+F60</f>
        <v>1057743</v>
      </c>
      <c r="I60" s="10"/>
      <c r="J60" s="10"/>
    </row>
    <row r="61" spans="1:10" ht="12.75">
      <c r="A61" s="24">
        <v>165505</v>
      </c>
      <c r="B61" s="25" t="s">
        <v>63</v>
      </c>
      <c r="C61" s="26">
        <v>21048</v>
      </c>
      <c r="D61" s="23">
        <v>0</v>
      </c>
      <c r="E61" s="23">
        <v>0</v>
      </c>
      <c r="F61" s="23">
        <f t="shared" si="1"/>
        <v>21048</v>
      </c>
      <c r="G61" s="23">
        <v>0</v>
      </c>
      <c r="H61" s="27">
        <f>+F61</f>
        <v>21048</v>
      </c>
      <c r="I61" s="10"/>
      <c r="J61" s="10"/>
    </row>
    <row r="62" spans="1:10" ht="12.75">
      <c r="A62" s="24">
        <v>165506</v>
      </c>
      <c r="B62" s="25" t="s">
        <v>64</v>
      </c>
      <c r="C62" s="26">
        <v>300541</v>
      </c>
      <c r="D62" s="23">
        <v>0</v>
      </c>
      <c r="E62" s="23">
        <v>0</v>
      </c>
      <c r="F62" s="23">
        <f t="shared" si="1"/>
        <v>300541</v>
      </c>
      <c r="G62" s="23">
        <v>0</v>
      </c>
      <c r="H62" s="27">
        <f>+F62</f>
        <v>300541</v>
      </c>
      <c r="I62" s="10"/>
      <c r="J62" s="10"/>
    </row>
    <row r="63" spans="1:10" ht="12.75">
      <c r="A63" s="24">
        <v>165511</v>
      </c>
      <c r="B63" s="25" t="s">
        <v>65</v>
      </c>
      <c r="C63" s="26">
        <v>29386</v>
      </c>
      <c r="D63" s="23">
        <v>1152</v>
      </c>
      <c r="E63" s="23">
        <v>1152</v>
      </c>
      <c r="F63" s="23">
        <f t="shared" si="1"/>
        <v>29386</v>
      </c>
      <c r="G63" s="23">
        <v>0</v>
      </c>
      <c r="H63" s="27">
        <f>+F63</f>
        <v>29386</v>
      </c>
      <c r="I63" s="10"/>
      <c r="J63" s="10"/>
    </row>
    <row r="64" spans="1:13" s="6" customFormat="1" ht="13.5" customHeight="1">
      <c r="A64" s="7">
        <v>166000</v>
      </c>
      <c r="B64" s="8" t="s">
        <v>66</v>
      </c>
      <c r="C64" s="9">
        <v>5116685</v>
      </c>
      <c r="D64" s="2">
        <f>SUM(D65)</f>
        <v>4083</v>
      </c>
      <c r="E64" s="2">
        <f>SUM(E65)</f>
        <v>3683</v>
      </c>
      <c r="F64" s="2">
        <f t="shared" si="1"/>
        <v>5117085</v>
      </c>
      <c r="G64" s="2">
        <f>SUM(G65:G65)</f>
        <v>0</v>
      </c>
      <c r="H64" s="3">
        <f>SUM(H65:H65)</f>
        <v>5117085</v>
      </c>
      <c r="I64" s="10"/>
      <c r="J64" s="10"/>
      <c r="M64" s="21"/>
    </row>
    <row r="65" spans="1:10" ht="12.75">
      <c r="A65" s="24">
        <v>166002</v>
      </c>
      <c r="B65" s="25" t="s">
        <v>67</v>
      </c>
      <c r="C65" s="26">
        <v>5116685</v>
      </c>
      <c r="D65" s="23">
        <v>4083</v>
      </c>
      <c r="E65" s="23">
        <v>3683</v>
      </c>
      <c r="F65" s="23">
        <f t="shared" si="1"/>
        <v>5117085</v>
      </c>
      <c r="G65" s="23">
        <v>0</v>
      </c>
      <c r="H65" s="27">
        <f>+F65</f>
        <v>5117085</v>
      </c>
      <c r="I65" s="10"/>
      <c r="J65" s="10"/>
    </row>
    <row r="66" spans="1:13" s="6" customFormat="1" ht="12.75">
      <c r="A66" s="7">
        <v>166500</v>
      </c>
      <c r="B66" s="8" t="s">
        <v>68</v>
      </c>
      <c r="C66" s="9">
        <v>1534781</v>
      </c>
      <c r="D66" s="2">
        <f>SUM(D67:D68)</f>
        <v>3324</v>
      </c>
      <c r="E66" s="2">
        <f>SUM(E67:E68)</f>
        <v>2338</v>
      </c>
      <c r="F66" s="2">
        <f t="shared" si="1"/>
        <v>1535767</v>
      </c>
      <c r="G66" s="2">
        <f>SUM(G67:G68)</f>
        <v>0</v>
      </c>
      <c r="H66" s="3">
        <f>SUM(H67:H68)</f>
        <v>1535767</v>
      </c>
      <c r="I66" s="10"/>
      <c r="J66" s="10"/>
      <c r="M66" s="21"/>
    </row>
    <row r="67" spans="1:10" ht="12.75">
      <c r="A67" s="24">
        <v>166501</v>
      </c>
      <c r="B67" s="25" t="s">
        <v>69</v>
      </c>
      <c r="C67" s="26">
        <v>1428573</v>
      </c>
      <c r="D67" s="23">
        <v>3324</v>
      </c>
      <c r="E67" s="23">
        <v>2338</v>
      </c>
      <c r="F67" s="23">
        <f t="shared" si="1"/>
        <v>1429559</v>
      </c>
      <c r="G67" s="23">
        <v>0</v>
      </c>
      <c r="H67" s="27">
        <f>+F67</f>
        <v>1429559</v>
      </c>
      <c r="I67" s="10"/>
      <c r="J67" s="10"/>
    </row>
    <row r="68" spans="1:10" ht="12.75">
      <c r="A68" s="24">
        <v>166502</v>
      </c>
      <c r="B68" s="25" t="s">
        <v>70</v>
      </c>
      <c r="C68" s="26">
        <v>106208</v>
      </c>
      <c r="D68" s="23">
        <v>0</v>
      </c>
      <c r="E68" s="23">
        <v>0</v>
      </c>
      <c r="F68" s="23">
        <f t="shared" si="1"/>
        <v>106208</v>
      </c>
      <c r="G68" s="23">
        <v>0</v>
      </c>
      <c r="H68" s="27">
        <f>+F68</f>
        <v>106208</v>
      </c>
      <c r="I68" s="10"/>
      <c r="J68" s="10"/>
    </row>
    <row r="69" spans="1:13" s="6" customFormat="1" ht="12.75">
      <c r="A69" s="7">
        <v>167000</v>
      </c>
      <c r="B69" s="8" t="s">
        <v>71</v>
      </c>
      <c r="C69" s="9">
        <v>4850221</v>
      </c>
      <c r="D69" s="2">
        <f>SUM(D70:D71)</f>
        <v>41162</v>
      </c>
      <c r="E69" s="2">
        <f>SUM(E70:E71)</f>
        <v>82951</v>
      </c>
      <c r="F69" s="2">
        <f t="shared" si="1"/>
        <v>4808432</v>
      </c>
      <c r="G69" s="2">
        <f>SUM(G70:G71)</f>
        <v>0</v>
      </c>
      <c r="H69" s="3">
        <f>SUM(H70:H71)</f>
        <v>4808432</v>
      </c>
      <c r="I69" s="10"/>
      <c r="J69" s="10"/>
      <c r="M69" s="21"/>
    </row>
    <row r="70" spans="1:10" ht="12.75">
      <c r="A70" s="24">
        <v>167001</v>
      </c>
      <c r="B70" s="25" t="s">
        <v>72</v>
      </c>
      <c r="C70" s="26">
        <v>1285383</v>
      </c>
      <c r="D70" s="23">
        <v>4701</v>
      </c>
      <c r="E70" s="23">
        <v>8072</v>
      </c>
      <c r="F70" s="23">
        <f t="shared" si="1"/>
        <v>1282012</v>
      </c>
      <c r="G70" s="23">
        <v>0</v>
      </c>
      <c r="H70" s="27">
        <f>+F70</f>
        <v>1282012</v>
      </c>
      <c r="I70" s="10"/>
      <c r="J70" s="10"/>
    </row>
    <row r="71" spans="1:10" ht="12.75">
      <c r="A71" s="24">
        <v>167002</v>
      </c>
      <c r="B71" s="25" t="s">
        <v>73</v>
      </c>
      <c r="C71" s="26">
        <v>3564838</v>
      </c>
      <c r="D71" s="23">
        <v>36461</v>
      </c>
      <c r="E71" s="23">
        <v>74879</v>
      </c>
      <c r="F71" s="23">
        <f t="shared" si="1"/>
        <v>3526420</v>
      </c>
      <c r="G71" s="23">
        <v>0</v>
      </c>
      <c r="H71" s="27">
        <f>+F71</f>
        <v>3526420</v>
      </c>
      <c r="I71" s="10"/>
      <c r="J71" s="10"/>
    </row>
    <row r="72" spans="1:13" s="6" customFormat="1" ht="12.75">
      <c r="A72" s="7">
        <v>167500</v>
      </c>
      <c r="B72" s="8" t="s">
        <v>74</v>
      </c>
      <c r="C72" s="9">
        <v>740013</v>
      </c>
      <c r="D72" s="2">
        <f>SUM(D73:D73)</f>
        <v>0</v>
      </c>
      <c r="E72" s="2">
        <f>SUM(E73:E73)</f>
        <v>0</v>
      </c>
      <c r="F72" s="2">
        <f t="shared" si="1"/>
        <v>740013</v>
      </c>
      <c r="G72" s="2">
        <f>SUM(G73:G73)</f>
        <v>0</v>
      </c>
      <c r="H72" s="3">
        <f>SUM(H73:H73)</f>
        <v>740013</v>
      </c>
      <c r="I72" s="10"/>
      <c r="J72" s="10"/>
      <c r="M72" s="21"/>
    </row>
    <row r="73" spans="1:10" ht="12.75">
      <c r="A73" s="24">
        <v>167502</v>
      </c>
      <c r="B73" s="25" t="s">
        <v>75</v>
      </c>
      <c r="C73" s="26">
        <v>740013</v>
      </c>
      <c r="D73" s="23">
        <v>0</v>
      </c>
      <c r="E73" s="23">
        <v>0</v>
      </c>
      <c r="F73" s="23">
        <f t="shared" si="1"/>
        <v>740013</v>
      </c>
      <c r="G73" s="23">
        <v>0</v>
      </c>
      <c r="H73" s="27">
        <f>+F73</f>
        <v>740013</v>
      </c>
      <c r="I73" s="10"/>
      <c r="J73" s="10"/>
    </row>
    <row r="74" spans="1:13" s="6" customFormat="1" ht="12.75">
      <c r="A74" s="7">
        <v>168000</v>
      </c>
      <c r="B74" s="8" t="s">
        <v>76</v>
      </c>
      <c r="C74" s="9">
        <v>100406</v>
      </c>
      <c r="D74" s="2">
        <f>SUM(D75)</f>
        <v>0</v>
      </c>
      <c r="E74" s="2">
        <f>SUM(E75)</f>
        <v>0</v>
      </c>
      <c r="F74" s="2">
        <f t="shared" si="1"/>
        <v>100406</v>
      </c>
      <c r="G74" s="2">
        <f>SUM(G75:G75)</f>
        <v>0</v>
      </c>
      <c r="H74" s="3">
        <f>SUM(H75:H75)</f>
        <v>100406</v>
      </c>
      <c r="I74" s="10"/>
      <c r="J74" s="10"/>
      <c r="M74" s="21"/>
    </row>
    <row r="75" spans="1:10" ht="12.75">
      <c r="A75" s="24">
        <v>168002</v>
      </c>
      <c r="B75" s="25" t="s">
        <v>77</v>
      </c>
      <c r="C75" s="26">
        <v>100406</v>
      </c>
      <c r="D75" s="23">
        <v>0</v>
      </c>
      <c r="E75" s="23">
        <v>0</v>
      </c>
      <c r="F75" s="23">
        <f t="shared" si="1"/>
        <v>100406</v>
      </c>
      <c r="G75" s="23">
        <v>0</v>
      </c>
      <c r="H75" s="27">
        <f>+F75</f>
        <v>100406</v>
      </c>
      <c r="I75" s="10"/>
      <c r="J75" s="10"/>
    </row>
    <row r="76" spans="1:13" s="6" customFormat="1" ht="12.75">
      <c r="A76" s="7">
        <v>168500</v>
      </c>
      <c r="B76" s="8" t="s">
        <v>78</v>
      </c>
      <c r="C76" s="9">
        <v>-12031794</v>
      </c>
      <c r="D76" s="2">
        <f>SUM(D77:D85)</f>
        <v>25354</v>
      </c>
      <c r="E76" s="2">
        <f>SUM(E77:E85)</f>
        <v>300669</v>
      </c>
      <c r="F76" s="2">
        <f t="shared" si="1"/>
        <v>-12307109</v>
      </c>
      <c r="G76" s="2">
        <f>SUM(G77:G85)</f>
        <v>0</v>
      </c>
      <c r="H76" s="3">
        <f>SUM(H77:H85)</f>
        <v>-12307109</v>
      </c>
      <c r="I76" s="10"/>
      <c r="J76" s="10"/>
      <c r="M76" s="21"/>
    </row>
    <row r="77" spans="1:10" ht="12.75">
      <c r="A77" s="24">
        <v>168501</v>
      </c>
      <c r="B77" s="25" t="s">
        <v>79</v>
      </c>
      <c r="C77" s="26">
        <v>-2860105</v>
      </c>
      <c r="D77" s="23">
        <v>0</v>
      </c>
      <c r="E77" s="23">
        <v>74705</v>
      </c>
      <c r="F77" s="23">
        <f t="shared" si="1"/>
        <v>-2934810</v>
      </c>
      <c r="G77" s="23">
        <v>0</v>
      </c>
      <c r="H77" s="27">
        <f aca="true" t="shared" si="3" ref="H77:H87">+F77</f>
        <v>-2934810</v>
      </c>
      <c r="I77" s="28"/>
      <c r="J77" s="10"/>
    </row>
    <row r="78" spans="1:10" ht="12.75">
      <c r="A78" s="24">
        <v>168502</v>
      </c>
      <c r="B78" s="25" t="s">
        <v>268</v>
      </c>
      <c r="C78" s="26">
        <v>-12061</v>
      </c>
      <c r="D78" s="23">
        <v>0</v>
      </c>
      <c r="E78" s="23">
        <v>0</v>
      </c>
      <c r="F78" s="23">
        <f t="shared" si="1"/>
        <v>-12061</v>
      </c>
      <c r="G78" s="23">
        <v>0</v>
      </c>
      <c r="H78" s="27">
        <f t="shared" si="3"/>
        <v>-12061</v>
      </c>
      <c r="I78" s="28"/>
      <c r="J78" s="10"/>
    </row>
    <row r="79" spans="1:10" ht="12.75">
      <c r="A79" s="24">
        <v>168503</v>
      </c>
      <c r="B79" s="25" t="s">
        <v>269</v>
      </c>
      <c r="C79" s="26">
        <v>-32351</v>
      </c>
      <c r="D79" s="23">
        <v>0</v>
      </c>
      <c r="E79" s="23">
        <v>8095</v>
      </c>
      <c r="F79" s="23">
        <f t="shared" si="1"/>
        <v>-40446</v>
      </c>
      <c r="G79" s="23">
        <v>0</v>
      </c>
      <c r="H79" s="27">
        <f t="shared" si="3"/>
        <v>-40446</v>
      </c>
      <c r="I79" s="28"/>
      <c r="J79" s="10"/>
    </row>
    <row r="80" spans="1:10" ht="12.75">
      <c r="A80" s="24">
        <v>168504</v>
      </c>
      <c r="B80" s="25" t="s">
        <v>48</v>
      </c>
      <c r="C80" s="26">
        <v>-736917</v>
      </c>
      <c r="D80" s="23">
        <v>0</v>
      </c>
      <c r="E80" s="23">
        <v>18367</v>
      </c>
      <c r="F80" s="23">
        <f t="shared" si="1"/>
        <v>-755284</v>
      </c>
      <c r="G80" s="23">
        <v>0</v>
      </c>
      <c r="H80" s="27">
        <f t="shared" si="3"/>
        <v>-755284</v>
      </c>
      <c r="I80" s="28"/>
      <c r="J80" s="10"/>
    </row>
    <row r="81" spans="1:10" ht="12.75">
      <c r="A81" s="24">
        <v>168505</v>
      </c>
      <c r="B81" s="25" t="s">
        <v>49</v>
      </c>
      <c r="C81" s="26">
        <v>-3096326</v>
      </c>
      <c r="D81" s="23">
        <v>0</v>
      </c>
      <c r="E81" s="23">
        <v>80769</v>
      </c>
      <c r="F81" s="23">
        <f t="shared" si="1"/>
        <v>-3177095</v>
      </c>
      <c r="G81" s="23">
        <v>0</v>
      </c>
      <c r="H81" s="27">
        <f t="shared" si="3"/>
        <v>-3177095</v>
      </c>
      <c r="I81" s="28"/>
      <c r="J81" s="10"/>
    </row>
    <row r="82" spans="1:10" ht="12.75">
      <c r="A82" s="24">
        <v>168506</v>
      </c>
      <c r="B82" s="25" t="s">
        <v>50</v>
      </c>
      <c r="C82" s="26">
        <v>-1168128</v>
      </c>
      <c r="D82" s="23">
        <v>1960</v>
      </c>
      <c r="E82" s="23">
        <v>18233</v>
      </c>
      <c r="F82" s="23">
        <f t="shared" si="1"/>
        <v>-1184401</v>
      </c>
      <c r="G82" s="23">
        <v>0</v>
      </c>
      <c r="H82" s="27">
        <f t="shared" si="3"/>
        <v>-1184401</v>
      </c>
      <c r="I82" s="28"/>
      <c r="J82" s="10"/>
    </row>
    <row r="83" spans="1:10" ht="12.75">
      <c r="A83" s="24">
        <v>168507</v>
      </c>
      <c r="B83" s="25" t="s">
        <v>80</v>
      </c>
      <c r="C83" s="26">
        <v>-3600926</v>
      </c>
      <c r="D83" s="23">
        <v>23394</v>
      </c>
      <c r="E83" s="23">
        <v>86141</v>
      </c>
      <c r="F83" s="23">
        <f t="shared" si="1"/>
        <v>-3663673</v>
      </c>
      <c r="G83" s="23">
        <v>0</v>
      </c>
      <c r="H83" s="27">
        <f t="shared" si="3"/>
        <v>-3663673</v>
      </c>
      <c r="I83" s="28"/>
      <c r="J83" s="10"/>
    </row>
    <row r="84" spans="1:10" ht="12.75">
      <c r="A84" s="24">
        <v>168508</v>
      </c>
      <c r="B84" s="25" t="s">
        <v>52</v>
      </c>
      <c r="C84" s="26">
        <v>-447953</v>
      </c>
      <c r="D84" s="23">
        <v>0</v>
      </c>
      <c r="E84" s="23">
        <v>13412</v>
      </c>
      <c r="F84" s="23">
        <f t="shared" si="1"/>
        <v>-461365</v>
      </c>
      <c r="G84" s="23">
        <v>0</v>
      </c>
      <c r="H84" s="27">
        <f t="shared" si="3"/>
        <v>-461365</v>
      </c>
      <c r="I84" s="28"/>
      <c r="J84" s="10"/>
    </row>
    <row r="85" spans="1:10" ht="12.75">
      <c r="A85" s="24">
        <v>168509</v>
      </c>
      <c r="B85" s="25" t="s">
        <v>53</v>
      </c>
      <c r="C85" s="26">
        <v>-77027</v>
      </c>
      <c r="D85" s="23">
        <v>0</v>
      </c>
      <c r="E85" s="23">
        <v>947</v>
      </c>
      <c r="F85" s="23">
        <f t="shared" si="1"/>
        <v>-77974</v>
      </c>
      <c r="G85" s="23">
        <v>0</v>
      </c>
      <c r="H85" s="27">
        <f t="shared" si="3"/>
        <v>-77974</v>
      </c>
      <c r="I85" s="28"/>
      <c r="J85" s="10"/>
    </row>
    <row r="86" spans="1:10" s="6" customFormat="1" ht="12.75">
      <c r="A86" s="7">
        <v>169500</v>
      </c>
      <c r="B86" s="8" t="s">
        <v>249</v>
      </c>
      <c r="C86" s="9">
        <v>-226994</v>
      </c>
      <c r="D86" s="2">
        <f>SUM(D87:D87)</f>
        <v>0</v>
      </c>
      <c r="E86" s="2">
        <f>SUM(E87:E87)</f>
        <v>0</v>
      </c>
      <c r="F86" s="2">
        <f>+C86+D86-E86</f>
        <v>-226994</v>
      </c>
      <c r="G86" s="2">
        <f>SUM(G87)</f>
        <v>0</v>
      </c>
      <c r="H86" s="3">
        <f>SUM(H87)</f>
        <v>-226994</v>
      </c>
      <c r="J86" s="10"/>
    </row>
    <row r="87" spans="1:10" ht="12.75">
      <c r="A87" s="24">
        <v>169506</v>
      </c>
      <c r="B87" s="25" t="s">
        <v>95</v>
      </c>
      <c r="C87" s="26">
        <v>-226994</v>
      </c>
      <c r="D87" s="23">
        <v>0</v>
      </c>
      <c r="E87" s="23">
        <v>0</v>
      </c>
      <c r="F87" s="23">
        <f>+C87+D87-E87</f>
        <v>-226994</v>
      </c>
      <c r="G87" s="23">
        <v>0</v>
      </c>
      <c r="H87" s="27">
        <f t="shared" si="3"/>
        <v>-226994</v>
      </c>
      <c r="J87" s="10"/>
    </row>
    <row r="88" spans="1:13" s="6" customFormat="1" ht="12.75">
      <c r="A88" s="7">
        <v>190000</v>
      </c>
      <c r="B88" s="8" t="s">
        <v>81</v>
      </c>
      <c r="C88" s="9">
        <v>16688868</v>
      </c>
      <c r="D88" s="2">
        <f>SUM(D89+D94+D96+D99+D101+D103+D91)</f>
        <v>168196</v>
      </c>
      <c r="E88" s="2">
        <f>SUM(E89+E94+E96+E99+E101+E103+E91)</f>
        <v>164301</v>
      </c>
      <c r="F88" s="2">
        <f t="shared" si="1"/>
        <v>16692763</v>
      </c>
      <c r="G88" s="2">
        <f>SUM(G89+G94+G96+G99+G101+G103+G91)</f>
        <v>139728</v>
      </c>
      <c r="H88" s="3">
        <f>SUM(H91+H94+H96+H99+H101+H103)</f>
        <v>16553035</v>
      </c>
      <c r="I88" s="10"/>
      <c r="J88" s="10"/>
      <c r="M88" s="21"/>
    </row>
    <row r="89" spans="1:13" s="6" customFormat="1" ht="12.75">
      <c r="A89" s="7">
        <v>190100</v>
      </c>
      <c r="B89" s="8" t="s">
        <v>270</v>
      </c>
      <c r="C89" s="9">
        <v>0</v>
      </c>
      <c r="D89" s="2">
        <f>SUM(D90)</f>
        <v>55065</v>
      </c>
      <c r="E89" s="2">
        <f>SUM(E90)</f>
        <v>55065</v>
      </c>
      <c r="F89" s="2">
        <f t="shared" si="1"/>
        <v>0</v>
      </c>
      <c r="G89" s="2">
        <f>SUM(G90)</f>
        <v>0</v>
      </c>
      <c r="H89" s="3">
        <f>SUM(H90)</f>
        <v>0</v>
      </c>
      <c r="I89" s="10"/>
      <c r="J89" s="10"/>
      <c r="M89" s="21"/>
    </row>
    <row r="90" spans="1:10" ht="12.75">
      <c r="A90" s="24">
        <v>190101</v>
      </c>
      <c r="B90" s="25" t="s">
        <v>240</v>
      </c>
      <c r="C90" s="26">
        <v>0</v>
      </c>
      <c r="D90" s="23">
        <v>55065</v>
      </c>
      <c r="E90" s="23">
        <v>55065</v>
      </c>
      <c r="F90" s="23">
        <f t="shared" si="1"/>
        <v>0</v>
      </c>
      <c r="G90" s="23">
        <f>+F90</f>
        <v>0</v>
      </c>
      <c r="H90" s="27">
        <v>0</v>
      </c>
      <c r="J90" s="10"/>
    </row>
    <row r="91" spans="1:13" s="6" customFormat="1" ht="12.75">
      <c r="A91" s="7">
        <v>190500</v>
      </c>
      <c r="B91" s="8" t="s">
        <v>82</v>
      </c>
      <c r="C91" s="9">
        <v>65817</v>
      </c>
      <c r="D91" s="2">
        <f>SUM(+D92+D93)</f>
        <v>42067</v>
      </c>
      <c r="E91" s="2">
        <f>SUM(+E92+E93)</f>
        <v>37796</v>
      </c>
      <c r="F91" s="2">
        <f>SUM(+F92+F93)</f>
        <v>70088</v>
      </c>
      <c r="G91" s="2">
        <f>SUM(+G92+G93)</f>
        <v>70088</v>
      </c>
      <c r="H91" s="3">
        <f>SUM(H92:H92)</f>
        <v>0</v>
      </c>
      <c r="I91" s="10"/>
      <c r="J91" s="10"/>
      <c r="M91" s="21"/>
    </row>
    <row r="92" spans="1:10" ht="12.75">
      <c r="A92" s="24">
        <v>190501</v>
      </c>
      <c r="B92" s="25" t="s">
        <v>83</v>
      </c>
      <c r="C92" s="26">
        <v>65817</v>
      </c>
      <c r="D92" s="23">
        <v>36043</v>
      </c>
      <c r="E92" s="23">
        <v>36701</v>
      </c>
      <c r="F92" s="23">
        <f aca="true" t="shared" si="4" ref="F92:F108">+C92+D92-E92</f>
        <v>65159</v>
      </c>
      <c r="G92" s="23">
        <f>+F92</f>
        <v>65159</v>
      </c>
      <c r="H92" s="27">
        <v>0</v>
      </c>
      <c r="J92" s="10"/>
    </row>
    <row r="93" spans="1:10" ht="12.75">
      <c r="A93" s="24">
        <v>190505</v>
      </c>
      <c r="B93" s="25" t="s">
        <v>193</v>
      </c>
      <c r="C93" s="26">
        <v>0</v>
      </c>
      <c r="D93" s="23">
        <v>6024</v>
      </c>
      <c r="E93" s="23">
        <v>1095</v>
      </c>
      <c r="F93" s="23">
        <f t="shared" si="4"/>
        <v>4929</v>
      </c>
      <c r="G93" s="23">
        <f>+F93</f>
        <v>4929</v>
      </c>
      <c r="H93" s="27">
        <v>0</v>
      </c>
      <c r="J93" s="10"/>
    </row>
    <row r="94" spans="1:13" s="6" customFormat="1" ht="12.75">
      <c r="A94" s="7">
        <v>191000</v>
      </c>
      <c r="B94" s="8" t="s">
        <v>84</v>
      </c>
      <c r="C94" s="9">
        <v>74089</v>
      </c>
      <c r="D94" s="2">
        <f>SUM(D95)</f>
        <v>58859</v>
      </c>
      <c r="E94" s="2">
        <f>SUM(E95)</f>
        <v>63308</v>
      </c>
      <c r="F94" s="2">
        <f t="shared" si="4"/>
        <v>69640</v>
      </c>
      <c r="G94" s="2">
        <f>SUM(G95)</f>
        <v>69640</v>
      </c>
      <c r="H94" s="3">
        <f>SUM(H95)</f>
        <v>0</v>
      </c>
      <c r="I94" s="10"/>
      <c r="J94" s="10"/>
      <c r="M94" s="21"/>
    </row>
    <row r="95" spans="1:10" ht="12.75">
      <c r="A95" s="24">
        <v>191001</v>
      </c>
      <c r="B95" s="25" t="s">
        <v>85</v>
      </c>
      <c r="C95" s="26">
        <v>74089</v>
      </c>
      <c r="D95" s="23">
        <v>58859</v>
      </c>
      <c r="E95" s="23">
        <v>63308</v>
      </c>
      <c r="F95" s="23">
        <f t="shared" si="4"/>
        <v>69640</v>
      </c>
      <c r="G95" s="23">
        <f>+F95</f>
        <v>69640</v>
      </c>
      <c r="H95" s="27">
        <v>0</v>
      </c>
      <c r="J95" s="10"/>
    </row>
    <row r="96" spans="1:13" s="6" customFormat="1" ht="12.75">
      <c r="A96" s="7">
        <v>196000</v>
      </c>
      <c r="B96" s="8" t="s">
        <v>86</v>
      </c>
      <c r="C96" s="9">
        <v>215513</v>
      </c>
      <c r="D96" s="2">
        <f>SUM(D97:D98)</f>
        <v>794</v>
      </c>
      <c r="E96" s="2">
        <f>SUM(E97:E98)</f>
        <v>450</v>
      </c>
      <c r="F96" s="2">
        <f t="shared" si="4"/>
        <v>215857</v>
      </c>
      <c r="G96" s="2">
        <f>SUM(G97:G98)</f>
        <v>0</v>
      </c>
      <c r="H96" s="3">
        <f>SUM(H97:H98)</f>
        <v>215857</v>
      </c>
      <c r="I96" s="10"/>
      <c r="J96" s="10"/>
      <c r="K96" s="21"/>
      <c r="M96" s="21"/>
    </row>
    <row r="97" spans="1:10" ht="12.75">
      <c r="A97" s="24">
        <v>196001</v>
      </c>
      <c r="B97" s="25" t="s">
        <v>87</v>
      </c>
      <c r="C97" s="26">
        <v>3000</v>
      </c>
      <c r="D97" s="23">
        <v>0</v>
      </c>
      <c r="E97" s="23">
        <v>0</v>
      </c>
      <c r="F97" s="23">
        <f t="shared" si="4"/>
        <v>3000</v>
      </c>
      <c r="G97" s="23">
        <v>0</v>
      </c>
      <c r="H97" s="27">
        <f>+F97</f>
        <v>3000</v>
      </c>
      <c r="J97" s="10"/>
    </row>
    <row r="98" spans="1:10" ht="12.75">
      <c r="A98" s="24">
        <v>196007</v>
      </c>
      <c r="B98" s="25" t="s">
        <v>88</v>
      </c>
      <c r="C98" s="26">
        <v>212513</v>
      </c>
      <c r="D98" s="23">
        <v>794</v>
      </c>
      <c r="E98" s="23">
        <v>450</v>
      </c>
      <c r="F98" s="23">
        <f t="shared" si="4"/>
        <v>212857</v>
      </c>
      <c r="G98" s="23">
        <v>0</v>
      </c>
      <c r="H98" s="27">
        <f>+F98</f>
        <v>212857</v>
      </c>
      <c r="J98" s="10"/>
    </row>
    <row r="99" spans="1:13" s="6" customFormat="1" ht="12.75">
      <c r="A99" s="7">
        <v>197000</v>
      </c>
      <c r="B99" s="8" t="s">
        <v>89</v>
      </c>
      <c r="C99" s="9">
        <v>433527</v>
      </c>
      <c r="D99" s="2">
        <f>SUM(D100)</f>
        <v>10000</v>
      </c>
      <c r="E99" s="2">
        <f>SUM(E100)</f>
        <v>1320</v>
      </c>
      <c r="F99" s="2">
        <f t="shared" si="4"/>
        <v>442207</v>
      </c>
      <c r="G99" s="2">
        <f>SUM(G100)</f>
        <v>0</v>
      </c>
      <c r="H99" s="3">
        <f>SUM(H100)</f>
        <v>442207</v>
      </c>
      <c r="I99" s="10"/>
      <c r="J99" s="10"/>
      <c r="K99" s="21"/>
      <c r="M99" s="21"/>
    </row>
    <row r="100" spans="1:10" ht="12.75">
      <c r="A100" s="24">
        <v>197008</v>
      </c>
      <c r="B100" s="25" t="s">
        <v>90</v>
      </c>
      <c r="C100" s="26">
        <v>433527</v>
      </c>
      <c r="D100" s="23">
        <v>10000</v>
      </c>
      <c r="E100" s="23">
        <v>1320</v>
      </c>
      <c r="F100" s="23">
        <f t="shared" si="4"/>
        <v>442207</v>
      </c>
      <c r="G100" s="23">
        <v>0</v>
      </c>
      <c r="H100" s="27">
        <f>+F100</f>
        <v>442207</v>
      </c>
      <c r="J100" s="10"/>
    </row>
    <row r="101" spans="1:13" s="6" customFormat="1" ht="12.75">
      <c r="A101" s="7">
        <v>197500</v>
      </c>
      <c r="B101" s="8" t="s">
        <v>91</v>
      </c>
      <c r="C101" s="9">
        <v>-316564</v>
      </c>
      <c r="D101" s="2">
        <f>SUM(D102)</f>
        <v>1411</v>
      </c>
      <c r="E101" s="2">
        <f>SUM(E102)</f>
        <v>6362</v>
      </c>
      <c r="F101" s="2">
        <f t="shared" si="4"/>
        <v>-321515</v>
      </c>
      <c r="G101" s="2">
        <f>SUM(G102)</f>
        <v>0</v>
      </c>
      <c r="H101" s="3">
        <f>SUM(H102)</f>
        <v>-321515</v>
      </c>
      <c r="J101" s="10"/>
      <c r="K101" s="21"/>
      <c r="M101" s="21"/>
    </row>
    <row r="102" spans="1:10" ht="12.75">
      <c r="A102" s="24">
        <v>197508</v>
      </c>
      <c r="B102" s="25" t="s">
        <v>90</v>
      </c>
      <c r="C102" s="26">
        <v>-316564</v>
      </c>
      <c r="D102" s="23">
        <v>1411</v>
      </c>
      <c r="E102" s="23">
        <v>6362</v>
      </c>
      <c r="F102" s="23">
        <f t="shared" si="4"/>
        <v>-321515</v>
      </c>
      <c r="G102" s="23">
        <v>0</v>
      </c>
      <c r="H102" s="27">
        <f>+F102</f>
        <v>-321515</v>
      </c>
      <c r="J102" s="10"/>
    </row>
    <row r="103" spans="1:13" s="6" customFormat="1" ht="12.75">
      <c r="A103" s="7">
        <v>199900</v>
      </c>
      <c r="B103" s="8" t="s">
        <v>92</v>
      </c>
      <c r="C103" s="9">
        <v>16216486</v>
      </c>
      <c r="D103" s="2">
        <f>SUM(D104:D108)</f>
        <v>0</v>
      </c>
      <c r="E103" s="2">
        <f>SUM(E104:E108)</f>
        <v>0</v>
      </c>
      <c r="F103" s="2">
        <f t="shared" si="4"/>
        <v>16216486</v>
      </c>
      <c r="G103" s="2">
        <f>SUM(G104:G108)</f>
        <v>0</v>
      </c>
      <c r="H103" s="3">
        <f>SUM(H104:H108)</f>
        <v>16216486</v>
      </c>
      <c r="J103" s="10"/>
      <c r="K103" s="21"/>
      <c r="M103" s="21"/>
    </row>
    <row r="104" spans="1:10" ht="12.75">
      <c r="A104" s="24">
        <v>199934</v>
      </c>
      <c r="B104" s="25" t="s">
        <v>93</v>
      </c>
      <c r="C104" s="26">
        <v>17435</v>
      </c>
      <c r="D104" s="23">
        <v>0</v>
      </c>
      <c r="E104" s="23">
        <v>0</v>
      </c>
      <c r="F104" s="23">
        <f t="shared" si="4"/>
        <v>17435</v>
      </c>
      <c r="G104" s="23">
        <v>0</v>
      </c>
      <c r="H104" s="27">
        <f>+F104</f>
        <v>17435</v>
      </c>
      <c r="J104" s="10"/>
    </row>
    <row r="105" spans="1:10" ht="12.75">
      <c r="A105" s="24">
        <v>199936</v>
      </c>
      <c r="B105" s="25" t="s">
        <v>248</v>
      </c>
      <c r="C105" s="26">
        <v>20555</v>
      </c>
      <c r="D105" s="23">
        <v>0</v>
      </c>
      <c r="E105" s="23">
        <v>0</v>
      </c>
      <c r="F105" s="23">
        <f>+C105+D105-E105</f>
        <v>20555</v>
      </c>
      <c r="G105" s="23">
        <v>0</v>
      </c>
      <c r="H105" s="27">
        <f>+F105</f>
        <v>20555</v>
      </c>
      <c r="J105" s="10"/>
    </row>
    <row r="106" spans="1:10" ht="12.75">
      <c r="A106" s="24">
        <v>199952</v>
      </c>
      <c r="B106" s="25" t="s">
        <v>94</v>
      </c>
      <c r="C106" s="26">
        <v>7186590</v>
      </c>
      <c r="D106" s="23">
        <v>0</v>
      </c>
      <c r="E106" s="23">
        <v>0</v>
      </c>
      <c r="F106" s="23">
        <f t="shared" si="4"/>
        <v>7186590</v>
      </c>
      <c r="G106" s="23">
        <v>0</v>
      </c>
      <c r="H106" s="27">
        <f>+F106</f>
        <v>7186590</v>
      </c>
      <c r="J106" s="10"/>
    </row>
    <row r="107" spans="1:10" ht="12.75">
      <c r="A107" s="24">
        <v>199962</v>
      </c>
      <c r="B107" s="25" t="s">
        <v>79</v>
      </c>
      <c r="C107" s="26">
        <v>8981170</v>
      </c>
      <c r="D107" s="23">
        <v>0</v>
      </c>
      <c r="E107" s="23">
        <v>0</v>
      </c>
      <c r="F107" s="23">
        <f t="shared" si="4"/>
        <v>8981170</v>
      </c>
      <c r="G107" s="23">
        <v>0</v>
      </c>
      <c r="H107" s="27">
        <f>+F107</f>
        <v>8981170</v>
      </c>
      <c r="J107" s="10"/>
    </row>
    <row r="108" spans="1:10" ht="12.75">
      <c r="A108" s="24">
        <v>199964</v>
      </c>
      <c r="B108" s="25" t="s">
        <v>95</v>
      </c>
      <c r="C108" s="26">
        <v>10736</v>
      </c>
      <c r="D108" s="23">
        <v>0</v>
      </c>
      <c r="E108" s="23">
        <v>0</v>
      </c>
      <c r="F108" s="23">
        <f t="shared" si="4"/>
        <v>10736</v>
      </c>
      <c r="G108" s="23">
        <v>0</v>
      </c>
      <c r="H108" s="27">
        <f>+F108</f>
        <v>10736</v>
      </c>
      <c r="J108" s="10"/>
    </row>
    <row r="109" spans="1:13" s="6" customFormat="1" ht="12.75" customHeight="1">
      <c r="A109" s="7">
        <v>200000</v>
      </c>
      <c r="B109" s="8" t="s">
        <v>96</v>
      </c>
      <c r="C109" s="9">
        <v>2534173</v>
      </c>
      <c r="D109" s="2">
        <f>SUM(D110+D136+D143+D156)</f>
        <v>6502146</v>
      </c>
      <c r="E109" s="2">
        <f>SUM(E110+E136+E143+E156)</f>
        <v>7111882</v>
      </c>
      <c r="F109" s="2">
        <f>+C109-D109+E109</f>
        <v>3143909</v>
      </c>
      <c r="G109" s="2">
        <f>SUM(G110+G136+G143+G156)</f>
        <v>1915993</v>
      </c>
      <c r="H109" s="3">
        <f>SUM(H110+H136+H143+H156)</f>
        <v>1227916</v>
      </c>
      <c r="I109" s="10"/>
      <c r="J109" s="10"/>
      <c r="K109" s="28"/>
      <c r="M109" s="21"/>
    </row>
    <row r="110" spans="1:10" ht="12.75">
      <c r="A110" s="7">
        <v>240000</v>
      </c>
      <c r="B110" s="8" t="s">
        <v>97</v>
      </c>
      <c r="C110" s="9">
        <v>682423</v>
      </c>
      <c r="D110" s="2">
        <f>SUM(D111+D113+D125+D133)</f>
        <v>3581857</v>
      </c>
      <c r="E110" s="2">
        <f>SUM(E111+E113+E125+E133)</f>
        <v>4216785</v>
      </c>
      <c r="F110" s="2">
        <f>SUM(F111+F113+F125+F133)</f>
        <v>1317351</v>
      </c>
      <c r="G110" s="2">
        <f>SUM(G111+G113+G125+G133)</f>
        <v>1317351</v>
      </c>
      <c r="H110" s="3">
        <f>SUM(H111+H113+H125+H133)</f>
        <v>0</v>
      </c>
      <c r="I110" s="10"/>
      <c r="J110" s="10"/>
    </row>
    <row r="111" spans="1:10" ht="12.75">
      <c r="A111" s="7">
        <v>240100</v>
      </c>
      <c r="B111" s="8" t="s">
        <v>98</v>
      </c>
      <c r="C111" s="9">
        <v>0</v>
      </c>
      <c r="D111" s="2">
        <f>SUM(D112)</f>
        <v>1390277</v>
      </c>
      <c r="E111" s="2">
        <f>SUM(E112)</f>
        <v>2189855</v>
      </c>
      <c r="F111" s="2">
        <f aca="true" t="shared" si="5" ref="F111:F132">+C111-D111+E111</f>
        <v>799578</v>
      </c>
      <c r="G111" s="2">
        <f>+F111</f>
        <v>799578</v>
      </c>
      <c r="H111" s="3">
        <f>SUM(H112)</f>
        <v>0</v>
      </c>
      <c r="I111" s="6"/>
      <c r="J111" s="10"/>
    </row>
    <row r="112" spans="1:10" ht="12.75">
      <c r="A112" s="24">
        <v>240101</v>
      </c>
      <c r="B112" s="25" t="s">
        <v>99</v>
      </c>
      <c r="C112" s="26">
        <v>0</v>
      </c>
      <c r="D112" s="23">
        <v>1390277</v>
      </c>
      <c r="E112" s="23">
        <v>2189855</v>
      </c>
      <c r="F112" s="23">
        <f t="shared" si="5"/>
        <v>799578</v>
      </c>
      <c r="G112" s="23">
        <f>+F112</f>
        <v>799578</v>
      </c>
      <c r="H112" s="27">
        <v>0</v>
      </c>
      <c r="J112" s="10"/>
    </row>
    <row r="113" spans="1:10" ht="12.75">
      <c r="A113" s="7">
        <v>242500</v>
      </c>
      <c r="B113" s="8" t="s">
        <v>100</v>
      </c>
      <c r="C113" s="9">
        <v>393722</v>
      </c>
      <c r="D113" s="2">
        <f>SUM(D114:D124)</f>
        <v>1927348</v>
      </c>
      <c r="E113" s="2">
        <f>SUM(E114:E124)</f>
        <v>1953208</v>
      </c>
      <c r="F113" s="2">
        <f t="shared" si="5"/>
        <v>419582</v>
      </c>
      <c r="G113" s="2">
        <f>SUM(G114:G124)</f>
        <v>419582</v>
      </c>
      <c r="H113" s="3">
        <f>SUM(H114:H124)</f>
        <v>0</v>
      </c>
      <c r="I113" s="6"/>
      <c r="J113" s="10"/>
    </row>
    <row r="114" spans="1:10" ht="12.75">
      <c r="A114" s="24">
        <v>242510</v>
      </c>
      <c r="B114" s="25" t="s">
        <v>83</v>
      </c>
      <c r="C114" s="26">
        <v>69</v>
      </c>
      <c r="D114" s="23">
        <v>1395</v>
      </c>
      <c r="E114" s="23">
        <v>1326</v>
      </c>
      <c r="F114" s="23">
        <f t="shared" si="5"/>
        <v>0</v>
      </c>
      <c r="G114" s="23">
        <f aca="true" t="shared" si="6" ref="G114:G124">+F114</f>
        <v>0</v>
      </c>
      <c r="H114" s="27">
        <v>0</v>
      </c>
      <c r="J114" s="10"/>
    </row>
    <row r="115" spans="1:10" ht="12.75">
      <c r="A115" s="24">
        <v>242518</v>
      </c>
      <c r="B115" s="25" t="s">
        <v>101</v>
      </c>
      <c r="C115" s="26">
        <v>136260</v>
      </c>
      <c r="D115" s="23">
        <v>436459</v>
      </c>
      <c r="E115" s="23">
        <v>479325</v>
      </c>
      <c r="F115" s="23">
        <f t="shared" si="5"/>
        <v>179126</v>
      </c>
      <c r="G115" s="23">
        <f t="shared" si="6"/>
        <v>179126</v>
      </c>
      <c r="H115" s="27">
        <v>0</v>
      </c>
      <c r="J115" s="10"/>
    </row>
    <row r="116" spans="1:10" ht="12.75">
      <c r="A116" s="24">
        <v>242519</v>
      </c>
      <c r="B116" s="25" t="s">
        <v>102</v>
      </c>
      <c r="C116" s="26">
        <v>107278</v>
      </c>
      <c r="D116" s="23">
        <v>358195</v>
      </c>
      <c r="E116" s="23">
        <v>394205</v>
      </c>
      <c r="F116" s="23">
        <f t="shared" si="5"/>
        <v>143288</v>
      </c>
      <c r="G116" s="23">
        <f t="shared" si="6"/>
        <v>143288</v>
      </c>
      <c r="H116" s="27">
        <v>0</v>
      </c>
      <c r="J116" s="10"/>
    </row>
    <row r="117" spans="1:10" ht="12.75">
      <c r="A117" s="24">
        <v>242520</v>
      </c>
      <c r="B117" s="25" t="s">
        <v>103</v>
      </c>
      <c r="C117" s="26">
        <v>131396</v>
      </c>
      <c r="D117" s="23">
        <v>273019</v>
      </c>
      <c r="E117" s="23">
        <v>219725</v>
      </c>
      <c r="F117" s="23">
        <f t="shared" si="5"/>
        <v>78102</v>
      </c>
      <c r="G117" s="23">
        <f t="shared" si="6"/>
        <v>78102</v>
      </c>
      <c r="H117" s="27">
        <v>0</v>
      </c>
      <c r="J117" s="10"/>
    </row>
    <row r="118" spans="1:10" ht="12.75">
      <c r="A118" s="24">
        <v>242521</v>
      </c>
      <c r="B118" s="25" t="s">
        <v>104</v>
      </c>
      <c r="C118" s="26">
        <v>0</v>
      </c>
      <c r="D118" s="23">
        <v>6423</v>
      </c>
      <c r="E118" s="23">
        <v>6423</v>
      </c>
      <c r="F118" s="23">
        <f t="shared" si="5"/>
        <v>0</v>
      </c>
      <c r="G118" s="23">
        <f t="shared" si="6"/>
        <v>0</v>
      </c>
      <c r="H118" s="27">
        <v>0</v>
      </c>
      <c r="J118" s="10"/>
    </row>
    <row r="119" spans="1:10" ht="12.75">
      <c r="A119" s="24">
        <v>242522</v>
      </c>
      <c r="B119" s="25" t="s">
        <v>105</v>
      </c>
      <c r="C119" s="26">
        <v>0</v>
      </c>
      <c r="D119" s="23">
        <v>564962</v>
      </c>
      <c r="E119" s="23">
        <v>564962</v>
      </c>
      <c r="F119" s="23">
        <f t="shared" si="5"/>
        <v>0</v>
      </c>
      <c r="G119" s="23">
        <f t="shared" si="6"/>
        <v>0</v>
      </c>
      <c r="H119" s="27">
        <v>0</v>
      </c>
      <c r="J119" s="10"/>
    </row>
    <row r="120" spans="1:10" ht="12.75">
      <c r="A120" s="24">
        <v>242524</v>
      </c>
      <c r="B120" s="25" t="s">
        <v>106</v>
      </c>
      <c r="C120" s="26">
        <v>0</v>
      </c>
      <c r="D120" s="23">
        <v>19066</v>
      </c>
      <c r="E120" s="23">
        <v>19066</v>
      </c>
      <c r="F120" s="23">
        <f t="shared" si="5"/>
        <v>0</v>
      </c>
      <c r="G120" s="23">
        <f t="shared" si="6"/>
        <v>0</v>
      </c>
      <c r="H120" s="27">
        <v>0</v>
      </c>
      <c r="J120" s="10"/>
    </row>
    <row r="121" spans="1:10" ht="12.75">
      <c r="A121" s="24">
        <v>242529</v>
      </c>
      <c r="B121" s="25" t="s">
        <v>107</v>
      </c>
      <c r="C121" s="26">
        <v>13967</v>
      </c>
      <c r="D121" s="23">
        <v>759</v>
      </c>
      <c r="E121" s="23">
        <v>0</v>
      </c>
      <c r="F121" s="23">
        <f t="shared" si="5"/>
        <v>13208</v>
      </c>
      <c r="G121" s="23">
        <f t="shared" si="6"/>
        <v>13208</v>
      </c>
      <c r="H121" s="27">
        <v>0</v>
      </c>
      <c r="J121" s="10"/>
    </row>
    <row r="122" spans="1:10" ht="12.75">
      <c r="A122" s="24">
        <v>242532</v>
      </c>
      <c r="B122" s="25" t="s">
        <v>108</v>
      </c>
      <c r="C122" s="26">
        <v>4467</v>
      </c>
      <c r="D122" s="23">
        <v>14892</v>
      </c>
      <c r="E122" s="23">
        <v>16283</v>
      </c>
      <c r="F122" s="23">
        <f t="shared" si="5"/>
        <v>5858</v>
      </c>
      <c r="G122" s="23">
        <f t="shared" si="6"/>
        <v>5858</v>
      </c>
      <c r="H122" s="27">
        <v>0</v>
      </c>
      <c r="J122" s="10"/>
    </row>
    <row r="123" spans="1:10" ht="12.75">
      <c r="A123" s="24">
        <v>242535</v>
      </c>
      <c r="B123" s="25" t="s">
        <v>109</v>
      </c>
      <c r="C123" s="26">
        <v>0</v>
      </c>
      <c r="D123" s="23">
        <v>203146</v>
      </c>
      <c r="E123" s="23">
        <v>203146</v>
      </c>
      <c r="F123" s="23">
        <f t="shared" si="5"/>
        <v>0</v>
      </c>
      <c r="G123" s="23">
        <f t="shared" si="6"/>
        <v>0</v>
      </c>
      <c r="H123" s="27">
        <v>0</v>
      </c>
      <c r="J123" s="10"/>
    </row>
    <row r="124" spans="1:10" ht="12.75">
      <c r="A124" s="24">
        <v>242590</v>
      </c>
      <c r="B124" s="25" t="s">
        <v>110</v>
      </c>
      <c r="C124" s="26">
        <v>285</v>
      </c>
      <c r="D124" s="23">
        <v>49032</v>
      </c>
      <c r="E124" s="23">
        <v>48747</v>
      </c>
      <c r="F124" s="23">
        <f t="shared" si="5"/>
        <v>0</v>
      </c>
      <c r="G124" s="23">
        <f t="shared" si="6"/>
        <v>0</v>
      </c>
      <c r="H124" s="27">
        <v>0</v>
      </c>
      <c r="J124" s="10"/>
    </row>
    <row r="125" spans="1:13" s="6" customFormat="1" ht="12.75">
      <c r="A125" s="7">
        <v>243600</v>
      </c>
      <c r="B125" s="8" t="s">
        <v>111</v>
      </c>
      <c r="C125" s="9">
        <v>229952</v>
      </c>
      <c r="D125" s="2">
        <f>SUM(D126:D132)</f>
        <v>249743</v>
      </c>
      <c r="E125" s="2">
        <f>SUM(E126:E132)</f>
        <v>59292</v>
      </c>
      <c r="F125" s="2">
        <f t="shared" si="5"/>
        <v>39501</v>
      </c>
      <c r="G125" s="2">
        <f>SUM(G126:G132)</f>
        <v>39501</v>
      </c>
      <c r="H125" s="3">
        <f>SUM(H126:H132)</f>
        <v>0</v>
      </c>
      <c r="J125" s="10"/>
      <c r="K125" s="21"/>
      <c r="M125" s="21"/>
    </row>
    <row r="126" spans="1:10" ht="12.75">
      <c r="A126" s="24">
        <v>243601</v>
      </c>
      <c r="B126" s="25" t="s">
        <v>112</v>
      </c>
      <c r="C126" s="26">
        <v>44559</v>
      </c>
      <c r="D126" s="23">
        <v>53611</v>
      </c>
      <c r="E126" s="23">
        <v>13281</v>
      </c>
      <c r="F126" s="23">
        <f t="shared" si="5"/>
        <v>4229</v>
      </c>
      <c r="G126" s="23">
        <f aca="true" t="shared" si="7" ref="G126:G132">SUM(F126)</f>
        <v>4229</v>
      </c>
      <c r="H126" s="27">
        <v>0</v>
      </c>
      <c r="J126" s="10"/>
    </row>
    <row r="127" spans="1:10" ht="12.75">
      <c r="A127" s="24">
        <v>243603</v>
      </c>
      <c r="B127" s="25" t="s">
        <v>113</v>
      </c>
      <c r="C127" s="26">
        <v>79895</v>
      </c>
      <c r="D127" s="23">
        <v>84259</v>
      </c>
      <c r="E127" s="23">
        <v>17602</v>
      </c>
      <c r="F127" s="23">
        <f t="shared" si="5"/>
        <v>13238</v>
      </c>
      <c r="G127" s="23">
        <f t="shared" si="7"/>
        <v>13238</v>
      </c>
      <c r="H127" s="27">
        <v>0</v>
      </c>
      <c r="J127" s="10"/>
    </row>
    <row r="128" spans="1:10" ht="12.75">
      <c r="A128" s="24">
        <v>243605</v>
      </c>
      <c r="B128" s="25" t="s">
        <v>114</v>
      </c>
      <c r="C128" s="26">
        <v>35106</v>
      </c>
      <c r="D128" s="23">
        <v>39754</v>
      </c>
      <c r="E128" s="23">
        <v>18598</v>
      </c>
      <c r="F128" s="23">
        <f t="shared" si="5"/>
        <v>13950</v>
      </c>
      <c r="G128" s="23">
        <f t="shared" si="7"/>
        <v>13950</v>
      </c>
      <c r="H128" s="27">
        <v>0</v>
      </c>
      <c r="J128" s="10"/>
    </row>
    <row r="129" spans="1:10" ht="12.75">
      <c r="A129" s="24">
        <v>243608</v>
      </c>
      <c r="B129" s="25" t="s">
        <v>116</v>
      </c>
      <c r="C129" s="26">
        <v>15100</v>
      </c>
      <c r="D129" s="23">
        <v>15218</v>
      </c>
      <c r="E129" s="23">
        <v>1071</v>
      </c>
      <c r="F129" s="23">
        <f t="shared" si="5"/>
        <v>953</v>
      </c>
      <c r="G129" s="23">
        <f t="shared" si="7"/>
        <v>953</v>
      </c>
      <c r="H129" s="27">
        <v>0</v>
      </c>
      <c r="J129" s="10"/>
    </row>
    <row r="130" spans="1:10" ht="12.75">
      <c r="A130" s="24">
        <v>243625</v>
      </c>
      <c r="B130" s="25" t="s">
        <v>117</v>
      </c>
      <c r="C130" s="26">
        <v>48279</v>
      </c>
      <c r="D130" s="23">
        <v>49537</v>
      </c>
      <c r="E130" s="23">
        <v>7224</v>
      </c>
      <c r="F130" s="23">
        <f t="shared" si="5"/>
        <v>5966</v>
      </c>
      <c r="G130" s="23">
        <f t="shared" si="7"/>
        <v>5966</v>
      </c>
      <c r="H130" s="27">
        <v>0</v>
      </c>
      <c r="J130" s="10"/>
    </row>
    <row r="131" spans="1:10" ht="12.75">
      <c r="A131" s="24">
        <v>243626</v>
      </c>
      <c r="B131" s="25" t="s">
        <v>266</v>
      </c>
      <c r="C131" s="26">
        <v>2215</v>
      </c>
      <c r="D131" s="23">
        <v>2215</v>
      </c>
      <c r="E131" s="23">
        <v>0</v>
      </c>
      <c r="F131" s="23">
        <f t="shared" si="5"/>
        <v>0</v>
      </c>
      <c r="G131" s="23">
        <f t="shared" si="7"/>
        <v>0</v>
      </c>
      <c r="H131" s="27">
        <v>0</v>
      </c>
      <c r="J131" s="10"/>
    </row>
    <row r="132" spans="1:10" ht="12.75">
      <c r="A132" s="24">
        <v>243627</v>
      </c>
      <c r="B132" s="25" t="s">
        <v>267</v>
      </c>
      <c r="C132" s="26">
        <v>4798</v>
      </c>
      <c r="D132" s="23">
        <v>5149</v>
      </c>
      <c r="E132" s="23">
        <v>1516</v>
      </c>
      <c r="F132" s="23">
        <f t="shared" si="5"/>
        <v>1165</v>
      </c>
      <c r="G132" s="23">
        <f t="shared" si="7"/>
        <v>1165</v>
      </c>
      <c r="H132" s="27">
        <v>0</v>
      </c>
      <c r="J132" s="10"/>
    </row>
    <row r="133" spans="1:10" ht="12.75">
      <c r="A133" s="7">
        <v>244000</v>
      </c>
      <c r="B133" s="8" t="s">
        <v>118</v>
      </c>
      <c r="C133" s="9">
        <v>58749</v>
      </c>
      <c r="D133" s="2">
        <f>SUM(D134:D135)</f>
        <v>14489</v>
      </c>
      <c r="E133" s="2">
        <f>SUM(E134:E135)</f>
        <v>14430</v>
      </c>
      <c r="F133" s="2">
        <f>SUM(F134:F135)</f>
        <v>58690</v>
      </c>
      <c r="G133" s="2">
        <f>SUM(G134:G135)</f>
        <v>58690</v>
      </c>
      <c r="H133" s="2">
        <f>SUM(H134:H135)</f>
        <v>0</v>
      </c>
      <c r="I133" s="10"/>
      <c r="J133" s="10"/>
    </row>
    <row r="134" spans="1:10" ht="12.75">
      <c r="A134" s="24">
        <v>244020</v>
      </c>
      <c r="B134" s="25" t="s">
        <v>119</v>
      </c>
      <c r="C134" s="26">
        <v>9720</v>
      </c>
      <c r="D134" s="23">
        <v>14489</v>
      </c>
      <c r="E134" s="23">
        <v>14430</v>
      </c>
      <c r="F134" s="23">
        <f aca="true" t="shared" si="8" ref="F134:F153">+C134-D134+E134</f>
        <v>9661</v>
      </c>
      <c r="G134" s="23">
        <f>SUM(F134)</f>
        <v>9661</v>
      </c>
      <c r="H134" s="27">
        <v>0</v>
      </c>
      <c r="J134" s="10"/>
    </row>
    <row r="135" spans="1:10" ht="12.75">
      <c r="A135" s="24">
        <v>244021</v>
      </c>
      <c r="B135" s="25" t="s">
        <v>275</v>
      </c>
      <c r="C135" s="26">
        <v>49029</v>
      </c>
      <c r="D135" s="23">
        <v>0</v>
      </c>
      <c r="E135" s="23">
        <v>0</v>
      </c>
      <c r="F135" s="23">
        <f t="shared" si="8"/>
        <v>49029</v>
      </c>
      <c r="G135" s="23">
        <f>SUM(F135)</f>
        <v>49029</v>
      </c>
      <c r="H135" s="27">
        <v>0</v>
      </c>
      <c r="J135" s="10"/>
    </row>
    <row r="136" spans="1:10" ht="12.75">
      <c r="A136" s="7">
        <v>250000</v>
      </c>
      <c r="B136" s="8" t="s">
        <v>120</v>
      </c>
      <c r="C136" s="9">
        <v>459345</v>
      </c>
      <c r="D136" s="2">
        <f>SUM(D137)</f>
        <v>2451058</v>
      </c>
      <c r="E136" s="2">
        <f>SUM(E137)</f>
        <v>2390304</v>
      </c>
      <c r="F136" s="2">
        <f t="shared" si="8"/>
        <v>398591</v>
      </c>
      <c r="G136" s="2">
        <f>SUM(G137)</f>
        <v>398591</v>
      </c>
      <c r="H136" s="3">
        <f>SUM(H137)</f>
        <v>0</v>
      </c>
      <c r="I136" s="6"/>
      <c r="J136" s="10"/>
    </row>
    <row r="137" spans="1:10" ht="12.75">
      <c r="A137" s="7">
        <v>250500</v>
      </c>
      <c r="B137" s="8" t="s">
        <v>121</v>
      </c>
      <c r="C137" s="9">
        <v>459345</v>
      </c>
      <c r="D137" s="2">
        <f>SUM(D138:D142)</f>
        <v>2451058</v>
      </c>
      <c r="E137" s="2">
        <f>SUM(E138:E142)</f>
        <v>2390304</v>
      </c>
      <c r="F137" s="2">
        <f t="shared" si="8"/>
        <v>398591</v>
      </c>
      <c r="G137" s="2">
        <f>SUM(G138:G142)</f>
        <v>398591</v>
      </c>
      <c r="H137" s="3">
        <f>SUM(H138:H142)</f>
        <v>0</v>
      </c>
      <c r="I137" s="6"/>
      <c r="J137" s="10"/>
    </row>
    <row r="138" spans="1:10" ht="12.75">
      <c r="A138" s="24">
        <v>250501</v>
      </c>
      <c r="B138" s="25" t="s">
        <v>122</v>
      </c>
      <c r="C138" s="26">
        <v>0</v>
      </c>
      <c r="D138" s="23">
        <v>2062277</v>
      </c>
      <c r="E138" s="23">
        <v>2062277</v>
      </c>
      <c r="F138" s="23">
        <f t="shared" si="8"/>
        <v>0</v>
      </c>
      <c r="G138" s="23">
        <f>SUM(F138)</f>
        <v>0</v>
      </c>
      <c r="H138" s="27">
        <v>0</v>
      </c>
      <c r="J138" s="10"/>
    </row>
    <row r="139" spans="1:10" ht="12.75">
      <c r="A139" s="24">
        <v>250502</v>
      </c>
      <c r="B139" s="25" t="s">
        <v>128</v>
      </c>
      <c r="C139" s="26">
        <v>0</v>
      </c>
      <c r="D139" s="23">
        <v>328027</v>
      </c>
      <c r="E139" s="23">
        <v>328027</v>
      </c>
      <c r="F139" s="23">
        <f t="shared" si="8"/>
        <v>0</v>
      </c>
      <c r="G139" s="23">
        <f>SUM(F139)</f>
        <v>0</v>
      </c>
      <c r="H139" s="27">
        <v>0</v>
      </c>
      <c r="J139" s="10"/>
    </row>
    <row r="140" spans="1:10" ht="12.75">
      <c r="A140" s="24">
        <v>250505</v>
      </c>
      <c r="B140" s="25" t="s">
        <v>123</v>
      </c>
      <c r="C140" s="26">
        <v>16462</v>
      </c>
      <c r="D140" s="23">
        <v>0</v>
      </c>
      <c r="E140" s="23">
        <v>0</v>
      </c>
      <c r="F140" s="23">
        <f t="shared" si="8"/>
        <v>16462</v>
      </c>
      <c r="G140" s="23">
        <f>SUM(F140)</f>
        <v>16462</v>
      </c>
      <c r="H140" s="27">
        <v>0</v>
      </c>
      <c r="J140" s="10"/>
    </row>
    <row r="141" spans="1:10" ht="12.75">
      <c r="A141" s="24">
        <v>250506</v>
      </c>
      <c r="B141" s="25" t="s">
        <v>124</v>
      </c>
      <c r="C141" s="26">
        <v>272541</v>
      </c>
      <c r="D141" s="23">
        <v>0</v>
      </c>
      <c r="E141" s="23">
        <v>0</v>
      </c>
      <c r="F141" s="23">
        <f t="shared" si="8"/>
        <v>272541</v>
      </c>
      <c r="G141" s="23">
        <f>SUM(F141)</f>
        <v>272541</v>
      </c>
      <c r="H141" s="27">
        <v>0</v>
      </c>
      <c r="J141" s="10"/>
    </row>
    <row r="142" spans="1:10" ht="12.75">
      <c r="A142" s="24">
        <v>250512</v>
      </c>
      <c r="B142" s="25" t="s">
        <v>125</v>
      </c>
      <c r="C142" s="26">
        <v>170342</v>
      </c>
      <c r="D142" s="23">
        <v>60754</v>
      </c>
      <c r="E142" s="23">
        <v>0</v>
      </c>
      <c r="F142" s="23">
        <f t="shared" si="8"/>
        <v>109588</v>
      </c>
      <c r="G142" s="23">
        <f>SUM(F142)</f>
        <v>109588</v>
      </c>
      <c r="H142" s="27">
        <v>0</v>
      </c>
      <c r="J142" s="10"/>
    </row>
    <row r="143" spans="1:10" ht="12.75">
      <c r="A143" s="7">
        <v>270000</v>
      </c>
      <c r="B143" s="8" t="s">
        <v>126</v>
      </c>
      <c r="C143" s="9">
        <v>1229502</v>
      </c>
      <c r="D143" s="2">
        <f>SUM(+D144+D146+D148+D153)</f>
        <v>383092</v>
      </c>
      <c r="E143" s="2">
        <f>SUM(+E144+E146+E148+E153)</f>
        <v>381506</v>
      </c>
      <c r="F143" s="2">
        <f>SUM(+F144+F146+F148+F153)</f>
        <v>1227916</v>
      </c>
      <c r="G143" s="2">
        <f>SUM(+G146+G148)</f>
        <v>0</v>
      </c>
      <c r="H143" s="3">
        <f>SUM(+H144+H146+H148)</f>
        <v>1227916</v>
      </c>
      <c r="I143" s="10"/>
      <c r="J143" s="10"/>
    </row>
    <row r="144" spans="1:10" ht="12.75">
      <c r="A144" s="7">
        <v>271000</v>
      </c>
      <c r="B144" s="8" t="s">
        <v>256</v>
      </c>
      <c r="C144" s="9">
        <v>26156</v>
      </c>
      <c r="D144" s="2">
        <f>SUM(D145)</f>
        <v>0</v>
      </c>
      <c r="E144" s="2">
        <f>SUM(E145)</f>
        <v>0</v>
      </c>
      <c r="F144" s="2">
        <f>SUM(F145)</f>
        <v>26156</v>
      </c>
      <c r="G144" s="2">
        <f>SUM(G145)</f>
        <v>0</v>
      </c>
      <c r="H144" s="2">
        <f>SUM(H145)</f>
        <v>26156</v>
      </c>
      <c r="I144" s="10"/>
      <c r="J144" s="10"/>
    </row>
    <row r="145" spans="1:10" ht="12.75">
      <c r="A145" s="24">
        <v>271005</v>
      </c>
      <c r="B145" s="25" t="s">
        <v>257</v>
      </c>
      <c r="C145" s="26">
        <v>26156</v>
      </c>
      <c r="D145" s="23">
        <v>0</v>
      </c>
      <c r="E145" s="23">
        <v>0</v>
      </c>
      <c r="F145" s="23">
        <f>+C145-D145+E145</f>
        <v>26156</v>
      </c>
      <c r="G145" s="23">
        <v>0</v>
      </c>
      <c r="H145" s="27">
        <f>+F145</f>
        <v>26156</v>
      </c>
      <c r="I145" s="28"/>
      <c r="J145" s="10"/>
    </row>
    <row r="146" spans="1:10" ht="12.75">
      <c r="A146" s="7">
        <v>271500</v>
      </c>
      <c r="B146" s="8" t="s">
        <v>273</v>
      </c>
      <c r="C146" s="9">
        <v>0</v>
      </c>
      <c r="D146" s="2">
        <f>SUM(D147:D147)</f>
        <v>328027</v>
      </c>
      <c r="E146" s="2">
        <f>SUM(E147:E147)</f>
        <v>328027</v>
      </c>
      <c r="F146" s="2">
        <f t="shared" si="8"/>
        <v>0</v>
      </c>
      <c r="G146" s="2">
        <f>SUM(G147:G147)</f>
        <v>0</v>
      </c>
      <c r="H146" s="3">
        <f>SUM(H147:H147)</f>
        <v>0</v>
      </c>
      <c r="I146" s="6"/>
      <c r="J146" s="10"/>
    </row>
    <row r="147" spans="1:10" ht="12.75">
      <c r="A147" s="24">
        <v>271501</v>
      </c>
      <c r="B147" s="25" t="s">
        <v>128</v>
      </c>
      <c r="C147" s="26">
        <v>0</v>
      </c>
      <c r="D147" s="23">
        <v>328027</v>
      </c>
      <c r="E147" s="23">
        <v>328027</v>
      </c>
      <c r="F147" s="23">
        <f t="shared" si="8"/>
        <v>0</v>
      </c>
      <c r="G147" s="23">
        <f>SUM(F147)</f>
        <v>0</v>
      </c>
      <c r="H147" s="27">
        <v>0</v>
      </c>
      <c r="I147" s="6"/>
      <c r="J147" s="10"/>
    </row>
    <row r="148" spans="1:13" s="6" customFormat="1" ht="12.75">
      <c r="A148" s="7">
        <v>272000</v>
      </c>
      <c r="B148" s="8" t="s">
        <v>272</v>
      </c>
      <c r="C148" s="9">
        <v>1203346</v>
      </c>
      <c r="D148" s="2">
        <f>SUM(D149:D152)</f>
        <v>55065</v>
      </c>
      <c r="E148" s="2">
        <f>SUM(E149:E152)</f>
        <v>53479</v>
      </c>
      <c r="F148" s="2">
        <f t="shared" si="8"/>
        <v>1201760</v>
      </c>
      <c r="G148" s="2">
        <f>SUM(G149:G150)</f>
        <v>0</v>
      </c>
      <c r="H148" s="3">
        <f>SUM(H149:H150)</f>
        <v>1201760</v>
      </c>
      <c r="J148" s="10"/>
      <c r="K148" s="21"/>
      <c r="M148" s="21"/>
    </row>
    <row r="149" spans="1:10" ht="12.75">
      <c r="A149" s="24">
        <v>272003</v>
      </c>
      <c r="B149" s="25" t="s">
        <v>129</v>
      </c>
      <c r="C149" s="26">
        <v>3984299</v>
      </c>
      <c r="D149" s="23">
        <v>55065</v>
      </c>
      <c r="E149" s="23">
        <v>0</v>
      </c>
      <c r="F149" s="23">
        <f t="shared" si="8"/>
        <v>3929234</v>
      </c>
      <c r="G149" s="23">
        <v>0</v>
      </c>
      <c r="H149" s="27">
        <f>SUM(F149)</f>
        <v>3929234</v>
      </c>
      <c r="J149" s="10"/>
    </row>
    <row r="150" spans="1:10" ht="12.75">
      <c r="A150" s="24">
        <v>272004</v>
      </c>
      <c r="B150" s="25" t="s">
        <v>130</v>
      </c>
      <c r="C150" s="26">
        <v>-2780953</v>
      </c>
      <c r="D150" s="23">
        <v>0</v>
      </c>
      <c r="E150" s="23">
        <v>53479</v>
      </c>
      <c r="F150" s="23">
        <f t="shared" si="8"/>
        <v>-2727474</v>
      </c>
      <c r="G150" s="23">
        <v>0</v>
      </c>
      <c r="H150" s="27">
        <f>SUM(F150)</f>
        <v>-2727474</v>
      </c>
      <c r="J150" s="10"/>
    </row>
    <row r="151" spans="1:10" ht="12.75">
      <c r="A151" s="24">
        <v>272007</v>
      </c>
      <c r="B151" s="25" t="s">
        <v>251</v>
      </c>
      <c r="C151" s="26">
        <v>197218</v>
      </c>
      <c r="D151" s="23">
        <v>0</v>
      </c>
      <c r="E151" s="23">
        <v>0</v>
      </c>
      <c r="F151" s="23">
        <f t="shared" si="8"/>
        <v>197218</v>
      </c>
      <c r="G151" s="23">
        <v>0</v>
      </c>
      <c r="H151" s="27">
        <f>SUM(F151)</f>
        <v>197218</v>
      </c>
      <c r="J151" s="10"/>
    </row>
    <row r="152" spans="1:10" ht="12.75">
      <c r="A152" s="24">
        <v>272008</v>
      </c>
      <c r="B152" s="25" t="s">
        <v>252</v>
      </c>
      <c r="C152" s="26">
        <v>-197218</v>
      </c>
      <c r="D152" s="23">
        <v>0</v>
      </c>
      <c r="E152" s="23">
        <v>0</v>
      </c>
      <c r="F152" s="23">
        <f t="shared" si="8"/>
        <v>-197218</v>
      </c>
      <c r="G152" s="23">
        <v>0</v>
      </c>
      <c r="H152" s="27">
        <f>SUM(F152)</f>
        <v>-197218</v>
      </c>
      <c r="J152" s="10"/>
    </row>
    <row r="153" spans="1:10" s="6" customFormat="1" ht="12" customHeight="1">
      <c r="A153" s="49">
        <v>272100</v>
      </c>
      <c r="B153" s="8" t="s">
        <v>274</v>
      </c>
      <c r="C153" s="9">
        <v>0</v>
      </c>
      <c r="D153" s="2">
        <f>SUM(D154:D155)</f>
        <v>0</v>
      </c>
      <c r="E153" s="2">
        <f>SUM(E154:E155)</f>
        <v>0</v>
      </c>
      <c r="F153" s="2">
        <f t="shared" si="8"/>
        <v>0</v>
      </c>
      <c r="G153" s="2">
        <v>0</v>
      </c>
      <c r="H153" s="3">
        <f>SUM(F153)</f>
        <v>0</v>
      </c>
      <c r="J153" s="10"/>
    </row>
    <row r="154" spans="1:10" ht="12.75">
      <c r="A154" s="50">
        <v>272101</v>
      </c>
      <c r="B154" s="25" t="s">
        <v>255</v>
      </c>
      <c r="C154" s="26">
        <v>379858</v>
      </c>
      <c r="D154" s="23">
        <v>0</v>
      </c>
      <c r="E154" s="23">
        <v>0</v>
      </c>
      <c r="F154" s="23">
        <f>+C154-D154+E154</f>
        <v>379858</v>
      </c>
      <c r="G154" s="23">
        <v>0</v>
      </c>
      <c r="H154" s="27">
        <f>+F154</f>
        <v>379858</v>
      </c>
      <c r="I154" s="51"/>
      <c r="J154" s="10"/>
    </row>
    <row r="155" spans="1:10" ht="12.75">
      <c r="A155" s="50">
        <v>272102</v>
      </c>
      <c r="B155" s="25" t="s">
        <v>255</v>
      </c>
      <c r="C155" s="26">
        <v>-379858</v>
      </c>
      <c r="D155" s="23">
        <v>0</v>
      </c>
      <c r="E155" s="23">
        <v>0</v>
      </c>
      <c r="F155" s="23">
        <f>+C155-D155+E155</f>
        <v>-379858</v>
      </c>
      <c r="G155" s="23">
        <v>0</v>
      </c>
      <c r="H155" s="27">
        <f>+F155</f>
        <v>-379858</v>
      </c>
      <c r="I155" s="51"/>
      <c r="J155" s="10"/>
    </row>
    <row r="156" spans="1:10" ht="12.75">
      <c r="A156" s="7">
        <v>290000</v>
      </c>
      <c r="B156" s="8" t="s">
        <v>214</v>
      </c>
      <c r="C156" s="9">
        <v>162903</v>
      </c>
      <c r="D156" s="2">
        <f>+D157</f>
        <v>86139</v>
      </c>
      <c r="E156" s="2">
        <f>+E157</f>
        <v>123287</v>
      </c>
      <c r="F156" s="2">
        <f>+F157</f>
        <v>200051</v>
      </c>
      <c r="G156" s="2">
        <f>SUM(F156)</f>
        <v>200051</v>
      </c>
      <c r="H156" s="3">
        <v>0</v>
      </c>
      <c r="J156" s="10"/>
    </row>
    <row r="157" spans="1:10" ht="12.75">
      <c r="A157" s="7">
        <v>290500</v>
      </c>
      <c r="B157" s="8" t="s">
        <v>212</v>
      </c>
      <c r="C157" s="9">
        <v>162903</v>
      </c>
      <c r="D157" s="2">
        <f>SUM(D158:D158)</f>
        <v>86139</v>
      </c>
      <c r="E157" s="2">
        <f>SUM(E158:E158)</f>
        <v>123287</v>
      </c>
      <c r="F157" s="2">
        <f>SUM(F158:F158)</f>
        <v>200051</v>
      </c>
      <c r="G157" s="2">
        <f>SUM(F157)</f>
        <v>200051</v>
      </c>
      <c r="H157" s="3">
        <v>0</v>
      </c>
      <c r="J157" s="10"/>
    </row>
    <row r="158" spans="1:10" ht="12.75">
      <c r="A158" s="24">
        <v>290580</v>
      </c>
      <c r="B158" s="25" t="s">
        <v>213</v>
      </c>
      <c r="C158" s="26">
        <v>162903</v>
      </c>
      <c r="D158" s="23">
        <v>86139</v>
      </c>
      <c r="E158" s="23">
        <v>123287</v>
      </c>
      <c r="F158" s="23">
        <f>+C158-D158+E158</f>
        <v>200051</v>
      </c>
      <c r="G158" s="23">
        <f>SUM(F158)</f>
        <v>200051</v>
      </c>
      <c r="H158" s="27">
        <v>0</v>
      </c>
      <c r="J158" s="10"/>
    </row>
    <row r="159" spans="1:13" s="6" customFormat="1" ht="12.75">
      <c r="A159" s="7">
        <v>300000</v>
      </c>
      <c r="B159" s="8" t="s">
        <v>131</v>
      </c>
      <c r="C159" s="9">
        <v>49644492</v>
      </c>
      <c r="D159" s="2">
        <f>SUM(D160)</f>
        <v>32697350</v>
      </c>
      <c r="E159" s="2">
        <f>SUM(E160)</f>
        <v>32635435</v>
      </c>
      <c r="F159" s="2">
        <f>SUM(F160)</f>
        <v>49582577</v>
      </c>
      <c r="G159" s="2">
        <f>SUM(G160)</f>
        <v>0</v>
      </c>
      <c r="H159" s="3">
        <f>SUM(F159)</f>
        <v>49582577</v>
      </c>
      <c r="J159" s="10"/>
      <c r="K159" s="28"/>
      <c r="M159" s="21"/>
    </row>
    <row r="160" spans="1:13" s="6" customFormat="1" ht="12.75">
      <c r="A160" s="7">
        <v>320000</v>
      </c>
      <c r="B160" s="8" t="s">
        <v>132</v>
      </c>
      <c r="C160" s="9">
        <v>49644492</v>
      </c>
      <c r="D160" s="2">
        <f>SUM(D161+D163+D165+D168+D174+D176)</f>
        <v>32697350</v>
      </c>
      <c r="E160" s="2">
        <f>SUM(E161+E163+E165+E168+E174+E176)</f>
        <v>32635435</v>
      </c>
      <c r="F160" s="2">
        <f>SUM(F161+F163+F165+F168+F174+F176)</f>
        <v>49582577</v>
      </c>
      <c r="G160" s="2">
        <f>SUM(G161+G163+G165+G168+G176)</f>
        <v>0</v>
      </c>
      <c r="H160" s="3">
        <f>SUM(H161+H163+H165+H168+F174+H176)</f>
        <v>49582577</v>
      </c>
      <c r="J160" s="10"/>
      <c r="K160" s="28"/>
      <c r="M160" s="21"/>
    </row>
    <row r="161" spans="1:13" s="6" customFormat="1" ht="12.75">
      <c r="A161" s="7">
        <v>320800</v>
      </c>
      <c r="B161" s="8" t="s">
        <v>133</v>
      </c>
      <c r="C161" s="9">
        <v>27729895</v>
      </c>
      <c r="D161" s="2">
        <f>SUM(D162)</f>
        <v>27729894</v>
      </c>
      <c r="E161" s="2">
        <f>SUM(E162)</f>
        <v>32290480</v>
      </c>
      <c r="F161" s="2">
        <f>SUM(F162:F162)</f>
        <v>32290481</v>
      </c>
      <c r="G161" s="2">
        <f>SUM(G162)</f>
        <v>0</v>
      </c>
      <c r="H161" s="3">
        <f>SUM(H162)</f>
        <v>32290481</v>
      </c>
      <c r="J161" s="10"/>
      <c r="K161" s="28"/>
      <c r="M161" s="21"/>
    </row>
    <row r="162" spans="1:10" ht="12.75">
      <c r="A162" s="24">
        <v>320801</v>
      </c>
      <c r="B162" s="25" t="s">
        <v>134</v>
      </c>
      <c r="C162" s="26">
        <v>27729895</v>
      </c>
      <c r="D162" s="23">
        <v>27729894</v>
      </c>
      <c r="E162" s="23">
        <v>32290480</v>
      </c>
      <c r="F162" s="23">
        <f>C162+E162-D162</f>
        <v>32290481</v>
      </c>
      <c r="G162" s="23">
        <v>0</v>
      </c>
      <c r="H162" s="3">
        <f>SUM(F162)</f>
        <v>32290481</v>
      </c>
      <c r="J162" s="10"/>
    </row>
    <row r="163" spans="1:10" s="6" customFormat="1" ht="12.75">
      <c r="A163" s="7">
        <v>323000</v>
      </c>
      <c r="B163" s="8" t="s">
        <v>280</v>
      </c>
      <c r="C163" s="9">
        <v>4873501</v>
      </c>
      <c r="D163" s="2">
        <f>SUM(D164)</f>
        <v>4873501</v>
      </c>
      <c r="E163" s="2">
        <f>SUM(E164)</f>
        <v>0</v>
      </c>
      <c r="F163" s="2">
        <f>SUM(F164)</f>
        <v>0</v>
      </c>
      <c r="G163" s="2">
        <f>SUM(G164)</f>
        <v>0</v>
      </c>
      <c r="H163" s="3">
        <f>SUM(H164)</f>
        <v>0</v>
      </c>
      <c r="J163" s="10"/>
    </row>
    <row r="164" spans="1:10" ht="12.75">
      <c r="A164" s="24">
        <v>323001</v>
      </c>
      <c r="B164" s="25" t="s">
        <v>279</v>
      </c>
      <c r="C164" s="26">
        <v>4873501</v>
      </c>
      <c r="D164" s="23">
        <v>4873501</v>
      </c>
      <c r="E164" s="23">
        <v>0</v>
      </c>
      <c r="F164" s="23">
        <f>C164+E164-D164</f>
        <v>0</v>
      </c>
      <c r="G164" s="23">
        <v>0</v>
      </c>
      <c r="H164" s="27">
        <f>+F164</f>
        <v>0</v>
      </c>
      <c r="J164" s="10"/>
    </row>
    <row r="165" spans="1:13" s="6" customFormat="1" ht="12.75">
      <c r="A165" s="7">
        <v>323500</v>
      </c>
      <c r="B165" s="8" t="s">
        <v>135</v>
      </c>
      <c r="C165" s="9">
        <v>1137524</v>
      </c>
      <c r="D165" s="2">
        <f>SUM(D166:D167)</f>
        <v>0</v>
      </c>
      <c r="E165" s="2">
        <f>SUM(E166)</f>
        <v>0</v>
      </c>
      <c r="F165" s="2">
        <f>SUM(F166:F167)</f>
        <v>1137524</v>
      </c>
      <c r="G165" s="2">
        <f>SUM(G166:G167)</f>
        <v>0</v>
      </c>
      <c r="H165" s="3">
        <f>SUM(H166:H167)</f>
        <v>1137524</v>
      </c>
      <c r="J165" s="10"/>
      <c r="M165" s="21"/>
    </row>
    <row r="166" spans="1:10" ht="12.75">
      <c r="A166" s="24">
        <v>323502</v>
      </c>
      <c r="B166" s="25" t="s">
        <v>136</v>
      </c>
      <c r="C166" s="26">
        <v>1134456</v>
      </c>
      <c r="D166" s="23">
        <v>0</v>
      </c>
      <c r="E166" s="23">
        <v>0</v>
      </c>
      <c r="F166" s="23">
        <f>C166+E166-D166</f>
        <v>1134456</v>
      </c>
      <c r="G166" s="23">
        <v>0</v>
      </c>
      <c r="H166" s="27">
        <f>SUM(F166)</f>
        <v>1134456</v>
      </c>
      <c r="J166" s="10"/>
    </row>
    <row r="167" spans="1:10" ht="12.75">
      <c r="A167" s="24">
        <v>323503</v>
      </c>
      <c r="B167" s="25" t="s">
        <v>137</v>
      </c>
      <c r="C167" s="26">
        <v>3068</v>
      </c>
      <c r="D167" s="23">
        <v>0</v>
      </c>
      <c r="E167" s="23">
        <v>0</v>
      </c>
      <c r="F167" s="23">
        <f>C167+E167-D167</f>
        <v>3068</v>
      </c>
      <c r="G167" s="23">
        <v>0</v>
      </c>
      <c r="H167" s="27">
        <f>SUM(F167)</f>
        <v>3068</v>
      </c>
      <c r="J167" s="10"/>
    </row>
    <row r="168" spans="1:13" s="6" customFormat="1" ht="12.75">
      <c r="A168" s="7">
        <v>324000</v>
      </c>
      <c r="B168" s="8" t="s">
        <v>138</v>
      </c>
      <c r="C168" s="9">
        <v>16216486</v>
      </c>
      <c r="D168" s="2">
        <f>SUM(D169:D173)</f>
        <v>0</v>
      </c>
      <c r="E168" s="2">
        <f>SUM(E169:E173)</f>
        <v>0</v>
      </c>
      <c r="F168" s="2">
        <f>SUM(F169:F173)</f>
        <v>16216486</v>
      </c>
      <c r="G168" s="2">
        <f>SUM(G169:G173)</f>
        <v>0</v>
      </c>
      <c r="H168" s="3">
        <f>SUM(H169:H173)</f>
        <v>16216486</v>
      </c>
      <c r="J168" s="10"/>
      <c r="M168" s="21"/>
    </row>
    <row r="169" spans="1:10" ht="12.75">
      <c r="A169" s="24">
        <v>324034</v>
      </c>
      <c r="B169" s="25" t="s">
        <v>93</v>
      </c>
      <c r="C169" s="26">
        <v>17435</v>
      </c>
      <c r="D169" s="23">
        <v>0</v>
      </c>
      <c r="E169" s="23">
        <v>0</v>
      </c>
      <c r="F169" s="23">
        <f aca="true" t="shared" si="9" ref="F169:F175">C169+E169-D169</f>
        <v>17435</v>
      </c>
      <c r="G169" s="23">
        <v>0</v>
      </c>
      <c r="H169" s="27">
        <f aca="true" t="shared" si="10" ref="H169:H175">SUM(F169)</f>
        <v>17435</v>
      </c>
      <c r="J169" s="10"/>
    </row>
    <row r="170" spans="1:10" ht="12.75">
      <c r="A170" s="24">
        <v>324036</v>
      </c>
      <c r="B170" s="25" t="s">
        <v>248</v>
      </c>
      <c r="C170" s="26">
        <v>20555</v>
      </c>
      <c r="D170" s="23">
        <v>0</v>
      </c>
      <c r="E170" s="23">
        <v>0</v>
      </c>
      <c r="F170" s="23">
        <f t="shared" si="9"/>
        <v>20555</v>
      </c>
      <c r="G170" s="23">
        <v>0</v>
      </c>
      <c r="H170" s="27">
        <f t="shared" si="10"/>
        <v>20555</v>
      </c>
      <c r="J170" s="10"/>
    </row>
    <row r="171" spans="1:10" ht="12.75">
      <c r="A171" s="24">
        <v>324052</v>
      </c>
      <c r="B171" s="25" t="s">
        <v>94</v>
      </c>
      <c r="C171" s="26">
        <v>7186590</v>
      </c>
      <c r="D171" s="23">
        <v>0</v>
      </c>
      <c r="E171" s="23">
        <v>0</v>
      </c>
      <c r="F171" s="23">
        <f t="shared" si="9"/>
        <v>7186590</v>
      </c>
      <c r="G171" s="23">
        <v>0</v>
      </c>
      <c r="H171" s="27">
        <f t="shared" si="10"/>
        <v>7186590</v>
      </c>
      <c r="J171" s="10"/>
    </row>
    <row r="172" spans="1:10" ht="12.75">
      <c r="A172" s="24">
        <v>324062</v>
      </c>
      <c r="B172" s="25" t="s">
        <v>79</v>
      </c>
      <c r="C172" s="26">
        <v>8981170</v>
      </c>
      <c r="D172" s="23">
        <v>0</v>
      </c>
      <c r="E172" s="23">
        <v>0</v>
      </c>
      <c r="F172" s="23">
        <f t="shared" si="9"/>
        <v>8981170</v>
      </c>
      <c r="G172" s="23">
        <v>0</v>
      </c>
      <c r="H172" s="27">
        <f t="shared" si="10"/>
        <v>8981170</v>
      </c>
      <c r="J172" s="10"/>
    </row>
    <row r="173" spans="1:10" ht="12.75">
      <c r="A173" s="24">
        <v>324064</v>
      </c>
      <c r="B173" s="25" t="s">
        <v>139</v>
      </c>
      <c r="C173" s="26">
        <v>10736</v>
      </c>
      <c r="D173" s="23">
        <v>0</v>
      </c>
      <c r="E173" s="23">
        <v>0</v>
      </c>
      <c r="F173" s="23">
        <f t="shared" si="9"/>
        <v>10736</v>
      </c>
      <c r="G173" s="23">
        <v>0</v>
      </c>
      <c r="H173" s="27">
        <f t="shared" si="10"/>
        <v>10736</v>
      </c>
      <c r="J173" s="10"/>
    </row>
    <row r="174" spans="1:10" ht="12.75">
      <c r="A174" s="7">
        <v>325500</v>
      </c>
      <c r="B174" s="8" t="s">
        <v>276</v>
      </c>
      <c r="C174" s="9">
        <v>2080</v>
      </c>
      <c r="D174" s="2">
        <f>SUM(D175)</f>
        <v>2080</v>
      </c>
      <c r="E174" s="2">
        <f>SUM(E175)</f>
        <v>0</v>
      </c>
      <c r="F174" s="2">
        <f t="shared" si="9"/>
        <v>0</v>
      </c>
      <c r="G174" s="2">
        <f>SUM(G175)</f>
        <v>0</v>
      </c>
      <c r="H174" s="3">
        <f t="shared" si="10"/>
        <v>0</v>
      </c>
      <c r="J174" s="10"/>
    </row>
    <row r="175" spans="1:10" ht="12.75">
      <c r="A175" s="24">
        <v>325525</v>
      </c>
      <c r="B175" s="25" t="s">
        <v>277</v>
      </c>
      <c r="C175" s="26">
        <v>2080</v>
      </c>
      <c r="D175" s="23">
        <v>2080</v>
      </c>
      <c r="E175" s="23">
        <v>0</v>
      </c>
      <c r="F175" s="23">
        <f t="shared" si="9"/>
        <v>0</v>
      </c>
      <c r="G175" s="23">
        <v>0</v>
      </c>
      <c r="H175" s="27">
        <f t="shared" si="10"/>
        <v>0</v>
      </c>
      <c r="J175" s="10"/>
    </row>
    <row r="176" spans="1:10" ht="12.75">
      <c r="A176" s="7">
        <v>327000</v>
      </c>
      <c r="B176" s="8" t="s">
        <v>259</v>
      </c>
      <c r="C176" s="9">
        <v>-314994</v>
      </c>
      <c r="D176" s="2">
        <f>SUM(D177:D178)</f>
        <v>91875</v>
      </c>
      <c r="E176" s="2">
        <f>SUM(E177:E178)</f>
        <v>344955</v>
      </c>
      <c r="F176" s="2">
        <f>SUM(F177:F178)</f>
        <v>-61914</v>
      </c>
      <c r="G176" s="2">
        <f>SUM(G177:G178)</f>
        <v>0</v>
      </c>
      <c r="H176" s="3">
        <f>SUM(H177:H178)</f>
        <v>-61914</v>
      </c>
      <c r="J176" s="10"/>
    </row>
    <row r="177" spans="1:10" ht="12.75">
      <c r="A177" s="24">
        <v>327003</v>
      </c>
      <c r="B177" s="25" t="s">
        <v>260</v>
      </c>
      <c r="C177" s="26">
        <v>-295891</v>
      </c>
      <c r="D177" s="23">
        <v>89484</v>
      </c>
      <c r="E177" s="23">
        <v>324440</v>
      </c>
      <c r="F177" s="23">
        <f>C177+E177-D177</f>
        <v>-60935</v>
      </c>
      <c r="G177" s="23">
        <v>0</v>
      </c>
      <c r="H177" s="27">
        <f>+F177</f>
        <v>-60935</v>
      </c>
      <c r="J177" s="10"/>
    </row>
    <row r="178" spans="1:10" ht="12" customHeight="1">
      <c r="A178" s="24">
        <v>327006</v>
      </c>
      <c r="B178" s="25" t="s">
        <v>261</v>
      </c>
      <c r="C178" s="26">
        <v>-19103</v>
      </c>
      <c r="D178" s="23">
        <v>2391</v>
      </c>
      <c r="E178" s="23">
        <v>20515</v>
      </c>
      <c r="F178" s="23">
        <f>C178+E178-D178</f>
        <v>-979</v>
      </c>
      <c r="G178" s="23">
        <v>0</v>
      </c>
      <c r="H178" s="27">
        <f>+F178</f>
        <v>-979</v>
      </c>
      <c r="J178" s="10"/>
    </row>
    <row r="179" spans="1:13" s="6" customFormat="1" ht="12.75">
      <c r="A179" s="7">
        <v>400000</v>
      </c>
      <c r="B179" s="8" t="s">
        <v>140</v>
      </c>
      <c r="C179" s="9">
        <v>0</v>
      </c>
      <c r="D179" s="2">
        <f>SUM(D183+D188+D197+D200+D180)</f>
        <v>1308361</v>
      </c>
      <c r="E179" s="2">
        <f>SUM(E183+E188+E197+E200+E180)</f>
        <v>13863313</v>
      </c>
      <c r="F179" s="2">
        <f>SUM(F183+F188+F197+F200+F180)</f>
        <v>12554952</v>
      </c>
      <c r="G179" s="2">
        <f>SUM(G183+G188+G197+G200+G180)</f>
        <v>0</v>
      </c>
      <c r="H179" s="2">
        <f>SUM(H183+H188+H197+H200+H180)</f>
        <v>12554952</v>
      </c>
      <c r="I179" s="10"/>
      <c r="J179" s="10"/>
      <c r="M179" s="21"/>
    </row>
    <row r="180" spans="1:13" s="6" customFormat="1" ht="12.75">
      <c r="A180" s="7">
        <v>410000</v>
      </c>
      <c r="B180" s="8" t="s">
        <v>17</v>
      </c>
      <c r="C180" s="9">
        <v>0</v>
      </c>
      <c r="D180" s="2">
        <f aca="true" t="shared" si="11" ref="D180:H181">SUM(D181)</f>
        <v>0</v>
      </c>
      <c r="E180" s="2">
        <f t="shared" si="11"/>
        <v>2837199</v>
      </c>
      <c r="F180" s="2">
        <f t="shared" si="11"/>
        <v>2837199</v>
      </c>
      <c r="G180" s="2">
        <f t="shared" si="11"/>
        <v>0</v>
      </c>
      <c r="H180" s="3">
        <f t="shared" si="11"/>
        <v>2837199</v>
      </c>
      <c r="J180" s="10"/>
      <c r="M180" s="21"/>
    </row>
    <row r="181" spans="1:13" s="6" customFormat="1" ht="12.75">
      <c r="A181" s="7">
        <v>411000</v>
      </c>
      <c r="B181" s="8" t="s">
        <v>18</v>
      </c>
      <c r="C181" s="9">
        <v>0</v>
      </c>
      <c r="D181" s="2">
        <f t="shared" si="11"/>
        <v>0</v>
      </c>
      <c r="E181" s="2">
        <f t="shared" si="11"/>
        <v>2837199</v>
      </c>
      <c r="F181" s="2">
        <f t="shared" si="11"/>
        <v>2837199</v>
      </c>
      <c r="G181" s="2">
        <f t="shared" si="11"/>
        <v>0</v>
      </c>
      <c r="H181" s="3">
        <f t="shared" si="11"/>
        <v>2837199</v>
      </c>
      <c r="I181" s="10"/>
      <c r="J181" s="10"/>
      <c r="M181" s="21"/>
    </row>
    <row r="182" spans="1:10" ht="12.75">
      <c r="A182" s="24">
        <v>411027</v>
      </c>
      <c r="B182" s="25" t="s">
        <v>19</v>
      </c>
      <c r="C182" s="26">
        <v>0</v>
      </c>
      <c r="D182" s="23">
        <v>0</v>
      </c>
      <c r="E182" s="23">
        <v>2837199</v>
      </c>
      <c r="F182" s="23">
        <f aca="true" t="shared" si="12" ref="F182:G187">C182+E182-D182</f>
        <v>2837199</v>
      </c>
      <c r="G182" s="23">
        <v>0</v>
      </c>
      <c r="H182" s="27">
        <f>+F182</f>
        <v>2837199</v>
      </c>
      <c r="J182" s="10"/>
    </row>
    <row r="183" spans="1:13" s="6" customFormat="1" ht="12.75">
      <c r="A183" s="7">
        <v>420000</v>
      </c>
      <c r="B183" s="8" t="s">
        <v>141</v>
      </c>
      <c r="C183" s="9">
        <v>0</v>
      </c>
      <c r="D183" s="2">
        <f>SUM(D184)</f>
        <v>0</v>
      </c>
      <c r="E183" s="2">
        <f>SUM(E184)</f>
        <v>3692</v>
      </c>
      <c r="F183" s="2">
        <f t="shared" si="12"/>
        <v>3692</v>
      </c>
      <c r="G183" s="2">
        <f>SUM(G184)</f>
        <v>0</v>
      </c>
      <c r="H183" s="3">
        <f>SUM(H184)</f>
        <v>3692</v>
      </c>
      <c r="J183" s="10"/>
      <c r="M183" s="21"/>
    </row>
    <row r="184" spans="1:13" s="6" customFormat="1" ht="12.75">
      <c r="A184" s="7">
        <v>420100</v>
      </c>
      <c r="B184" s="8" t="s">
        <v>142</v>
      </c>
      <c r="C184" s="9">
        <v>0</v>
      </c>
      <c r="D184" s="2">
        <f>SUM(D185:D187)</f>
        <v>0</v>
      </c>
      <c r="E184" s="2">
        <f>SUM(E185:E187)</f>
        <v>3692</v>
      </c>
      <c r="F184" s="2">
        <f t="shared" si="12"/>
        <v>3692</v>
      </c>
      <c r="G184" s="2">
        <f t="shared" si="12"/>
        <v>0</v>
      </c>
      <c r="H184" s="3">
        <f>SUM(H185:H187)</f>
        <v>3692</v>
      </c>
      <c r="J184" s="10"/>
      <c r="M184" s="21"/>
    </row>
    <row r="185" spans="1:10" ht="12.75">
      <c r="A185" s="24">
        <v>420101</v>
      </c>
      <c r="B185" s="25" t="s">
        <v>143</v>
      </c>
      <c r="C185" s="26">
        <v>0</v>
      </c>
      <c r="D185" s="23">
        <v>0</v>
      </c>
      <c r="E185" s="23">
        <v>1413</v>
      </c>
      <c r="F185" s="23">
        <f t="shared" si="12"/>
        <v>1413</v>
      </c>
      <c r="G185" s="23">
        <v>0</v>
      </c>
      <c r="H185" s="27">
        <f>+F185</f>
        <v>1413</v>
      </c>
      <c r="J185" s="10"/>
    </row>
    <row r="186" spans="1:10" ht="12.75">
      <c r="A186" s="24">
        <v>420103</v>
      </c>
      <c r="B186" s="25" t="s">
        <v>144</v>
      </c>
      <c r="C186" s="26">
        <v>0</v>
      </c>
      <c r="D186" s="23">
        <v>0</v>
      </c>
      <c r="E186" s="23">
        <v>880</v>
      </c>
      <c r="F186" s="23">
        <f t="shared" si="12"/>
        <v>880</v>
      </c>
      <c r="G186" s="23">
        <v>0</v>
      </c>
      <c r="H186" s="27">
        <f>+F186</f>
        <v>880</v>
      </c>
      <c r="J186" s="10"/>
    </row>
    <row r="187" spans="1:10" ht="12.75">
      <c r="A187" s="24">
        <v>420104</v>
      </c>
      <c r="B187" s="25" t="s">
        <v>258</v>
      </c>
      <c r="C187" s="26">
        <v>0</v>
      </c>
      <c r="D187" s="23">
        <v>0</v>
      </c>
      <c r="E187" s="23">
        <v>1399</v>
      </c>
      <c r="F187" s="23">
        <f t="shared" si="12"/>
        <v>1399</v>
      </c>
      <c r="G187" s="23">
        <v>0</v>
      </c>
      <c r="H187" s="27">
        <f>+F187</f>
        <v>1399</v>
      </c>
      <c r="J187" s="10"/>
    </row>
    <row r="188" spans="1:13" s="6" customFormat="1" ht="12.75">
      <c r="A188" s="7">
        <v>430000</v>
      </c>
      <c r="B188" s="8" t="s">
        <v>145</v>
      </c>
      <c r="C188" s="9">
        <v>0</v>
      </c>
      <c r="D188" s="2">
        <f>SUM(D189+D192+D195)</f>
        <v>1297728</v>
      </c>
      <c r="E188" s="2">
        <f>SUM(E189+E192+E195)</f>
        <v>5235373</v>
      </c>
      <c r="F188" s="2">
        <f>SUM(F189+F192+F195)</f>
        <v>3937645</v>
      </c>
      <c r="G188" s="2">
        <f>SUM(G189+G192+G195)</f>
        <v>0</v>
      </c>
      <c r="H188" s="3">
        <f>SUM(H189+H192+H195)</f>
        <v>3937645</v>
      </c>
      <c r="J188" s="10"/>
      <c r="M188" s="21"/>
    </row>
    <row r="189" spans="1:13" s="6" customFormat="1" ht="12.75">
      <c r="A189" s="7">
        <v>430500</v>
      </c>
      <c r="B189" s="8" t="s">
        <v>146</v>
      </c>
      <c r="C189" s="9">
        <v>0</v>
      </c>
      <c r="D189" s="2">
        <f>SUM(D190:D191)</f>
        <v>13733</v>
      </c>
      <c r="E189" s="2">
        <f>SUM(E190:E191)</f>
        <v>5003366</v>
      </c>
      <c r="F189" s="2">
        <f>SUM(F190:F191)</f>
        <v>4989633</v>
      </c>
      <c r="G189" s="2">
        <f>SUM(G190:G191)</f>
        <v>0</v>
      </c>
      <c r="H189" s="3">
        <f>SUM(H190:H191)</f>
        <v>4989633</v>
      </c>
      <c r="J189" s="10"/>
      <c r="M189" s="21"/>
    </row>
    <row r="190" spans="1:10" ht="12.75">
      <c r="A190" s="24">
        <v>430514</v>
      </c>
      <c r="B190" s="25" t="s">
        <v>147</v>
      </c>
      <c r="C190" s="26">
        <v>0</v>
      </c>
      <c r="D190" s="23">
        <v>12483</v>
      </c>
      <c r="E190" s="23">
        <v>4693813</v>
      </c>
      <c r="F190" s="23">
        <f aca="true" t="shared" si="13" ref="F190:F196">C190+E190-D190</f>
        <v>4681330</v>
      </c>
      <c r="G190" s="23">
        <v>0</v>
      </c>
      <c r="H190" s="27">
        <f>+F190</f>
        <v>4681330</v>
      </c>
      <c r="J190" s="10"/>
    </row>
    <row r="191" spans="1:10" ht="12.75">
      <c r="A191" s="24">
        <v>430515</v>
      </c>
      <c r="B191" s="25" t="s">
        <v>148</v>
      </c>
      <c r="C191" s="26">
        <v>0</v>
      </c>
      <c r="D191" s="23">
        <v>1250</v>
      </c>
      <c r="E191" s="23">
        <v>309553</v>
      </c>
      <c r="F191" s="23">
        <f t="shared" si="13"/>
        <v>308303</v>
      </c>
      <c r="G191" s="23">
        <v>0</v>
      </c>
      <c r="H191" s="27">
        <f>+F191</f>
        <v>308303</v>
      </c>
      <c r="J191" s="10"/>
    </row>
    <row r="192" spans="1:13" s="6" customFormat="1" ht="12.75">
      <c r="A192" s="7">
        <v>439000</v>
      </c>
      <c r="B192" s="8" t="s">
        <v>149</v>
      </c>
      <c r="C192" s="9">
        <v>0</v>
      </c>
      <c r="D192" s="2">
        <f>SUM(D193:D194)</f>
        <v>9281</v>
      </c>
      <c r="E192" s="2">
        <f>SUM(E193:E194)</f>
        <v>232007</v>
      </c>
      <c r="F192" s="2">
        <f t="shared" si="13"/>
        <v>222726</v>
      </c>
      <c r="G192" s="2">
        <f>SUM(G193:G194)</f>
        <v>0</v>
      </c>
      <c r="H192" s="3">
        <f>SUM(H193:H194)</f>
        <v>222726</v>
      </c>
      <c r="J192" s="10"/>
      <c r="M192" s="21"/>
    </row>
    <row r="193" spans="1:10" ht="12.75">
      <c r="A193" s="24">
        <v>439014</v>
      </c>
      <c r="B193" s="25" t="s">
        <v>150</v>
      </c>
      <c r="C193" s="26">
        <v>0</v>
      </c>
      <c r="D193" s="23">
        <v>8531</v>
      </c>
      <c r="E193" s="23">
        <v>114925</v>
      </c>
      <c r="F193" s="23">
        <f t="shared" si="13"/>
        <v>106394</v>
      </c>
      <c r="G193" s="23">
        <v>0</v>
      </c>
      <c r="H193" s="27">
        <f>+F193</f>
        <v>106394</v>
      </c>
      <c r="J193" s="10"/>
    </row>
    <row r="194" spans="1:10" ht="12.75">
      <c r="A194" s="24">
        <v>439090</v>
      </c>
      <c r="B194" s="25" t="s">
        <v>151</v>
      </c>
      <c r="C194" s="26">
        <v>0</v>
      </c>
      <c r="D194" s="23">
        <v>750</v>
      </c>
      <c r="E194" s="23">
        <v>117082</v>
      </c>
      <c r="F194" s="23">
        <f t="shared" si="13"/>
        <v>116332</v>
      </c>
      <c r="G194" s="23">
        <v>0</v>
      </c>
      <c r="H194" s="27">
        <f>+F194</f>
        <v>116332</v>
      </c>
      <c r="J194" s="10"/>
    </row>
    <row r="195" spans="1:13" s="6" customFormat="1" ht="12.75">
      <c r="A195" s="7">
        <v>439500</v>
      </c>
      <c r="B195" s="8" t="s">
        <v>152</v>
      </c>
      <c r="C195" s="9">
        <v>0</v>
      </c>
      <c r="D195" s="2">
        <f>SUM(D196)</f>
        <v>1274714</v>
      </c>
      <c r="E195" s="2">
        <f>SUM(E196)</f>
        <v>0</v>
      </c>
      <c r="F195" s="2">
        <f t="shared" si="13"/>
        <v>-1274714</v>
      </c>
      <c r="G195" s="2">
        <f>SUM(G196)</f>
        <v>0</v>
      </c>
      <c r="H195" s="3">
        <f>SUM(H196)</f>
        <v>-1274714</v>
      </c>
      <c r="J195" s="10"/>
      <c r="M195" s="21"/>
    </row>
    <row r="196" spans="1:10" ht="12.75">
      <c r="A196" s="24">
        <v>439501</v>
      </c>
      <c r="B196" s="25" t="s">
        <v>33</v>
      </c>
      <c r="C196" s="26">
        <v>0</v>
      </c>
      <c r="D196" s="23">
        <v>1274714</v>
      </c>
      <c r="E196" s="23">
        <v>0</v>
      </c>
      <c r="F196" s="23">
        <f t="shared" si="13"/>
        <v>-1274714</v>
      </c>
      <c r="G196" s="23">
        <v>0</v>
      </c>
      <c r="H196" s="27">
        <f>+F196</f>
        <v>-1274714</v>
      </c>
      <c r="J196" s="10"/>
    </row>
    <row r="197" spans="1:13" s="6" customFormat="1" ht="12.75">
      <c r="A197" s="7">
        <v>440000</v>
      </c>
      <c r="B197" s="8" t="s">
        <v>153</v>
      </c>
      <c r="C197" s="9">
        <v>0</v>
      </c>
      <c r="D197" s="2">
        <f>SUM(D198)</f>
        <v>0</v>
      </c>
      <c r="E197" s="2">
        <f>SUM(E198)</f>
        <v>5714247</v>
      </c>
      <c r="F197" s="2">
        <f>SUM(F198)</f>
        <v>5714247</v>
      </c>
      <c r="G197" s="2">
        <f>SUM(G198)</f>
        <v>0</v>
      </c>
      <c r="H197" s="3">
        <f>SUM(H198)</f>
        <v>5714247</v>
      </c>
      <c r="J197" s="10"/>
      <c r="M197" s="21"/>
    </row>
    <row r="198" spans="1:13" s="6" customFormat="1" ht="12.75">
      <c r="A198" s="7">
        <v>442800</v>
      </c>
      <c r="B198" s="8" t="s">
        <v>154</v>
      </c>
      <c r="C198" s="9">
        <v>0</v>
      </c>
      <c r="D198" s="2">
        <f>SUM(D199:D199)</f>
        <v>0</v>
      </c>
      <c r="E198" s="2">
        <f>SUM(E199:E199)</f>
        <v>5714247</v>
      </c>
      <c r="F198" s="2">
        <f>SUM(F199:F199)</f>
        <v>5714247</v>
      </c>
      <c r="G198" s="2">
        <f>SUM(G199:G199)</f>
        <v>0</v>
      </c>
      <c r="H198" s="3">
        <f>SUM(H199:H199)</f>
        <v>5714247</v>
      </c>
      <c r="J198" s="10"/>
      <c r="M198" s="21"/>
    </row>
    <row r="199" spans="1:10" ht="12.75">
      <c r="A199" s="24">
        <v>442803</v>
      </c>
      <c r="B199" s="25" t="s">
        <v>155</v>
      </c>
      <c r="C199" s="26">
        <v>0</v>
      </c>
      <c r="D199" s="23">
        <v>0</v>
      </c>
      <c r="E199" s="23">
        <v>5714247</v>
      </c>
      <c r="F199" s="23">
        <f>C199+E199-D199</f>
        <v>5714247</v>
      </c>
      <c r="G199" s="23">
        <v>0</v>
      </c>
      <c r="H199" s="27">
        <f>+F199</f>
        <v>5714247</v>
      </c>
      <c r="J199" s="10"/>
    </row>
    <row r="200" spans="1:13" s="6" customFormat="1" ht="12.75">
      <c r="A200" s="7">
        <v>480000</v>
      </c>
      <c r="B200" s="8" t="s">
        <v>156</v>
      </c>
      <c r="C200" s="9">
        <v>0</v>
      </c>
      <c r="D200" s="2">
        <f>SUM(D201+D204+D207)</f>
        <v>10633</v>
      </c>
      <c r="E200" s="2">
        <f>SUM(E201+E204+E207)</f>
        <v>72802</v>
      </c>
      <c r="F200" s="2">
        <f>C200+E200-D200</f>
        <v>62169</v>
      </c>
      <c r="G200" s="2">
        <f>SUM(G201+G204+G207)</f>
        <v>0</v>
      </c>
      <c r="H200" s="3">
        <f>SUM(H201+H204+H207)</f>
        <v>62169</v>
      </c>
      <c r="J200" s="10"/>
      <c r="M200" s="21"/>
    </row>
    <row r="201" spans="1:13" s="6" customFormat="1" ht="12.75">
      <c r="A201" s="7">
        <v>480500</v>
      </c>
      <c r="B201" s="8" t="s">
        <v>157</v>
      </c>
      <c r="C201" s="9">
        <v>0</v>
      </c>
      <c r="D201" s="2">
        <f>SUM(D202:D203)</f>
        <v>0</v>
      </c>
      <c r="E201" s="2">
        <f>SUM(E202:E203)</f>
        <v>45792</v>
      </c>
      <c r="F201" s="2">
        <f>C201+E201-D201</f>
        <v>45792</v>
      </c>
      <c r="G201" s="2">
        <f>SUM(G202:G203)</f>
        <v>0</v>
      </c>
      <c r="H201" s="3">
        <f>SUM(H202:H203)</f>
        <v>45792</v>
      </c>
      <c r="J201" s="10"/>
      <c r="M201" s="21"/>
    </row>
    <row r="202" spans="1:10" ht="12.75">
      <c r="A202" s="24">
        <v>480504</v>
      </c>
      <c r="B202" s="25" t="s">
        <v>158</v>
      </c>
      <c r="C202" s="26">
        <v>0</v>
      </c>
      <c r="D202" s="23">
        <v>0</v>
      </c>
      <c r="E202" s="23">
        <v>1223</v>
      </c>
      <c r="F202" s="23">
        <f>C202+E202-D202</f>
        <v>1223</v>
      </c>
      <c r="G202" s="23">
        <v>0</v>
      </c>
      <c r="H202" s="27">
        <f>+F202</f>
        <v>1223</v>
      </c>
      <c r="J202" s="10"/>
    </row>
    <row r="203" spans="1:10" ht="12.75">
      <c r="A203" s="24">
        <v>480507</v>
      </c>
      <c r="B203" s="25" t="s">
        <v>159</v>
      </c>
      <c r="C203" s="26">
        <v>0</v>
      </c>
      <c r="D203" s="23">
        <v>0</v>
      </c>
      <c r="E203" s="23">
        <v>44569</v>
      </c>
      <c r="F203" s="23">
        <f>C203+E203-D203</f>
        <v>44569</v>
      </c>
      <c r="G203" s="23">
        <v>0</v>
      </c>
      <c r="H203" s="27">
        <f>+F203</f>
        <v>44569</v>
      </c>
      <c r="J203" s="10"/>
    </row>
    <row r="204" spans="1:13" s="6" customFormat="1" ht="12.75">
      <c r="A204" s="7">
        <v>480800</v>
      </c>
      <c r="B204" s="8" t="s">
        <v>160</v>
      </c>
      <c r="C204" s="9">
        <v>0</v>
      </c>
      <c r="D204" s="2">
        <f>SUM(D205:D206)</f>
        <v>0</v>
      </c>
      <c r="E204" s="2">
        <f>SUM(E205:E206)</f>
        <v>2112</v>
      </c>
      <c r="F204" s="2">
        <f>SUM(F205:F206)</f>
        <v>2112</v>
      </c>
      <c r="G204" s="2">
        <f>SUM(G205:G206)</f>
        <v>0</v>
      </c>
      <c r="H204" s="3">
        <f>SUM(H205:H206)</f>
        <v>2112</v>
      </c>
      <c r="J204" s="10"/>
      <c r="M204" s="21"/>
    </row>
    <row r="205" spans="1:10" ht="12.75">
      <c r="A205" s="24">
        <v>480806</v>
      </c>
      <c r="B205" s="25" t="s">
        <v>161</v>
      </c>
      <c r="C205" s="26">
        <v>0</v>
      </c>
      <c r="D205" s="23">
        <v>0</v>
      </c>
      <c r="E205" s="23">
        <v>13</v>
      </c>
      <c r="F205" s="23">
        <f>C205+E205-D205</f>
        <v>13</v>
      </c>
      <c r="G205" s="23">
        <v>0</v>
      </c>
      <c r="H205" s="27">
        <f>+F205</f>
        <v>13</v>
      </c>
      <c r="J205" s="10"/>
    </row>
    <row r="206" spans="1:10" ht="12.75">
      <c r="A206" s="24">
        <v>480817</v>
      </c>
      <c r="B206" s="25" t="s">
        <v>115</v>
      </c>
      <c r="C206" s="26">
        <v>0</v>
      </c>
      <c r="D206" s="23">
        <v>0</v>
      </c>
      <c r="E206" s="23">
        <v>2099</v>
      </c>
      <c r="F206" s="23">
        <f>C206+E206-D206</f>
        <v>2099</v>
      </c>
      <c r="G206" s="23">
        <v>0</v>
      </c>
      <c r="H206" s="27">
        <f>+F206</f>
        <v>2099</v>
      </c>
      <c r="J206" s="10"/>
    </row>
    <row r="207" spans="1:13" s="6" customFormat="1" ht="12.75">
      <c r="A207" s="7">
        <v>481000</v>
      </c>
      <c r="B207" s="8" t="s">
        <v>162</v>
      </c>
      <c r="C207" s="9">
        <v>0</v>
      </c>
      <c r="D207" s="2">
        <f>SUM(D208:D209)</f>
        <v>10633</v>
      </c>
      <c r="E207" s="2">
        <f>SUM(E208:E209)</f>
        <v>24898</v>
      </c>
      <c r="F207" s="2">
        <f>SUM(F208:F209)</f>
        <v>14265</v>
      </c>
      <c r="G207" s="2">
        <f>SUM(G208:G209)</f>
        <v>0</v>
      </c>
      <c r="H207" s="3">
        <f>SUM(H208:H209)</f>
        <v>14265</v>
      </c>
      <c r="J207" s="10"/>
      <c r="M207" s="21"/>
    </row>
    <row r="208" spans="1:10" ht="12.75">
      <c r="A208" s="24">
        <v>481007</v>
      </c>
      <c r="B208" s="25" t="s">
        <v>163</v>
      </c>
      <c r="C208" s="26">
        <v>0</v>
      </c>
      <c r="D208" s="23">
        <v>0</v>
      </c>
      <c r="E208" s="23">
        <v>9172</v>
      </c>
      <c r="F208" s="23">
        <f>C208+E208-D208</f>
        <v>9172</v>
      </c>
      <c r="G208" s="23">
        <v>0</v>
      </c>
      <c r="H208" s="27">
        <f>+F208</f>
        <v>9172</v>
      </c>
      <c r="J208" s="10"/>
    </row>
    <row r="209" spans="1:10" ht="12.75">
      <c r="A209" s="24">
        <v>481008</v>
      </c>
      <c r="B209" s="25" t="s">
        <v>164</v>
      </c>
      <c r="C209" s="26">
        <v>0</v>
      </c>
      <c r="D209" s="23">
        <v>10633</v>
      </c>
      <c r="E209" s="23">
        <v>15726</v>
      </c>
      <c r="F209" s="23">
        <f>C209+E209-D209</f>
        <v>5093</v>
      </c>
      <c r="G209" s="23">
        <v>0</v>
      </c>
      <c r="H209" s="27">
        <f>+F209</f>
        <v>5093</v>
      </c>
      <c r="J209" s="10"/>
    </row>
    <row r="210" spans="1:13" s="6" customFormat="1" ht="12.75" customHeight="1">
      <c r="A210" s="7">
        <v>500000</v>
      </c>
      <c r="B210" s="8" t="s">
        <v>165</v>
      </c>
      <c r="C210" s="9">
        <v>0</v>
      </c>
      <c r="D210" s="2">
        <f>SUM(D211+D251)</f>
        <v>3374105</v>
      </c>
      <c r="E210" s="2">
        <f>SUM(E211+E251)</f>
        <v>29991</v>
      </c>
      <c r="F210" s="2">
        <f>SUM(F211+F251)</f>
        <v>3344114</v>
      </c>
      <c r="G210" s="2">
        <f>SUM(G211+G251)</f>
        <v>0</v>
      </c>
      <c r="H210" s="3">
        <f>SUM(H211+H251)</f>
        <v>3344114</v>
      </c>
      <c r="I210" s="10"/>
      <c r="J210" s="10"/>
      <c r="K210" s="11"/>
      <c r="L210" s="11"/>
      <c r="M210" s="21"/>
    </row>
    <row r="211" spans="1:13" s="6" customFormat="1" ht="12.75">
      <c r="A211" s="7">
        <v>510000</v>
      </c>
      <c r="B211" s="8" t="s">
        <v>166</v>
      </c>
      <c r="C211" s="9">
        <v>0</v>
      </c>
      <c r="D211" s="2">
        <f>SUM(D212+D225+D228+D233+D235+D247)</f>
        <v>3315170</v>
      </c>
      <c r="E211" s="2">
        <f>SUM(E212+E225+E228+E233+E235+E247)</f>
        <v>29991</v>
      </c>
      <c r="F211" s="2">
        <f>SUM(F212+F225+F228+F233+F235+F247)</f>
        <v>3285179</v>
      </c>
      <c r="G211" s="2">
        <f>SUM(G212+G225+G228+G233+G235+G247)</f>
        <v>0</v>
      </c>
      <c r="H211" s="2">
        <f>SUM(H212+H225+H228+H233+H235+H247)</f>
        <v>3285179</v>
      </c>
      <c r="J211" s="10"/>
      <c r="K211" s="11"/>
      <c r="L211" s="11"/>
      <c r="M211" s="21"/>
    </row>
    <row r="212" spans="1:13" s="6" customFormat="1" ht="12.75">
      <c r="A212" s="7">
        <v>510100</v>
      </c>
      <c r="B212" s="8" t="s">
        <v>167</v>
      </c>
      <c r="C212" s="9">
        <v>0</v>
      </c>
      <c r="D212" s="2">
        <f>SUM(D213:D224)</f>
        <v>1746753</v>
      </c>
      <c r="E212" s="2">
        <f>SUM(E213:E224)</f>
        <v>19040</v>
      </c>
      <c r="F212" s="2">
        <f>SUM(F213:F224)</f>
        <v>1727713</v>
      </c>
      <c r="G212" s="2">
        <f>SUM(G213:G224)</f>
        <v>0</v>
      </c>
      <c r="H212" s="3">
        <f>SUM(H213:H224)</f>
        <v>1727713</v>
      </c>
      <c r="J212" s="10"/>
      <c r="K212" s="11"/>
      <c r="L212" s="11"/>
      <c r="M212" s="21"/>
    </row>
    <row r="213" spans="1:12" ht="12.75">
      <c r="A213" s="24">
        <v>510101</v>
      </c>
      <c r="B213" s="25" t="s">
        <v>168</v>
      </c>
      <c r="C213" s="26">
        <v>0</v>
      </c>
      <c r="D213" s="23">
        <v>637257</v>
      </c>
      <c r="E213" s="23">
        <v>0</v>
      </c>
      <c r="F213" s="23">
        <f aca="true" t="shared" si="14" ref="F213:F269">+C213+D213-E213</f>
        <v>637257</v>
      </c>
      <c r="G213" s="23">
        <v>0</v>
      </c>
      <c r="H213" s="27">
        <f aca="true" t="shared" si="15" ref="H213:H224">+F213</f>
        <v>637257</v>
      </c>
      <c r="J213" s="10"/>
      <c r="K213" s="32"/>
      <c r="L213" s="32"/>
    </row>
    <row r="214" spans="1:12" ht="12.75">
      <c r="A214" s="24">
        <v>510103</v>
      </c>
      <c r="B214" s="25" t="s">
        <v>169</v>
      </c>
      <c r="C214" s="26">
        <v>0</v>
      </c>
      <c r="D214" s="23">
        <v>34624</v>
      </c>
      <c r="E214" s="23">
        <v>0</v>
      </c>
      <c r="F214" s="23">
        <f t="shared" si="14"/>
        <v>34624</v>
      </c>
      <c r="G214" s="23">
        <v>0</v>
      </c>
      <c r="H214" s="27">
        <f t="shared" si="15"/>
        <v>34624</v>
      </c>
      <c r="J214" s="10"/>
      <c r="K214" s="32"/>
      <c r="L214" s="32"/>
    </row>
    <row r="215" spans="1:10" ht="12.75">
      <c r="A215" s="24">
        <v>510106</v>
      </c>
      <c r="B215" s="25" t="s">
        <v>170</v>
      </c>
      <c r="C215" s="26">
        <v>0</v>
      </c>
      <c r="D215" s="23">
        <v>536647</v>
      </c>
      <c r="E215" s="23">
        <v>0</v>
      </c>
      <c r="F215" s="23">
        <f t="shared" si="14"/>
        <v>536647</v>
      </c>
      <c r="G215" s="23">
        <v>0</v>
      </c>
      <c r="H215" s="27">
        <f t="shared" si="15"/>
        <v>536647</v>
      </c>
      <c r="J215" s="10"/>
    </row>
    <row r="216" spans="1:10" ht="12.75">
      <c r="A216" s="24">
        <v>510109</v>
      </c>
      <c r="B216" s="25" t="s">
        <v>113</v>
      </c>
      <c r="C216" s="26">
        <v>0</v>
      </c>
      <c r="D216" s="23">
        <v>38525</v>
      </c>
      <c r="E216" s="23">
        <v>0</v>
      </c>
      <c r="F216" s="23">
        <f t="shared" si="14"/>
        <v>38525</v>
      </c>
      <c r="G216" s="23">
        <v>0</v>
      </c>
      <c r="H216" s="27">
        <f t="shared" si="15"/>
        <v>38525</v>
      </c>
      <c r="J216" s="10"/>
    </row>
    <row r="217" spans="1:10" ht="12.75">
      <c r="A217" s="24">
        <v>510113</v>
      </c>
      <c r="B217" s="25" t="s">
        <v>123</v>
      </c>
      <c r="C217" s="26">
        <v>0</v>
      </c>
      <c r="D217" s="23">
        <v>3476</v>
      </c>
      <c r="E217" s="23">
        <v>0</v>
      </c>
      <c r="F217" s="23">
        <f t="shared" si="14"/>
        <v>3476</v>
      </c>
      <c r="G217" s="23">
        <v>0</v>
      </c>
      <c r="H217" s="27">
        <f t="shared" si="15"/>
        <v>3476</v>
      </c>
      <c r="J217" s="10"/>
    </row>
    <row r="218" spans="1:10" ht="12.75">
      <c r="A218" s="24">
        <v>510123</v>
      </c>
      <c r="B218" s="25" t="s">
        <v>171</v>
      </c>
      <c r="C218" s="26">
        <v>0</v>
      </c>
      <c r="D218" s="23">
        <v>30231</v>
      </c>
      <c r="E218" s="23">
        <v>0</v>
      </c>
      <c r="F218" s="23">
        <f t="shared" si="14"/>
        <v>30231</v>
      </c>
      <c r="G218" s="23">
        <v>0</v>
      </c>
      <c r="H218" s="27">
        <f t="shared" si="15"/>
        <v>30231</v>
      </c>
      <c r="J218" s="10"/>
    </row>
    <row r="219" spans="1:10" ht="12.75">
      <c r="A219" s="24">
        <v>510124</v>
      </c>
      <c r="B219" s="25" t="s">
        <v>172</v>
      </c>
      <c r="C219" s="26">
        <v>0</v>
      </c>
      <c r="D219" s="23">
        <v>324329</v>
      </c>
      <c r="E219" s="23">
        <v>0</v>
      </c>
      <c r="F219" s="23">
        <f t="shared" si="14"/>
        <v>324329</v>
      </c>
      <c r="G219" s="23">
        <v>0</v>
      </c>
      <c r="H219" s="27">
        <f t="shared" si="15"/>
        <v>324329</v>
      </c>
      <c r="J219" s="10"/>
    </row>
    <row r="220" spans="1:10" ht="12.75">
      <c r="A220" s="24">
        <v>510130</v>
      </c>
      <c r="B220" s="25" t="s">
        <v>173</v>
      </c>
      <c r="C220" s="26">
        <v>0</v>
      </c>
      <c r="D220" s="23">
        <v>37277</v>
      </c>
      <c r="E220" s="23">
        <v>0</v>
      </c>
      <c r="F220" s="23">
        <f t="shared" si="14"/>
        <v>37277</v>
      </c>
      <c r="G220" s="23">
        <v>0</v>
      </c>
      <c r="H220" s="27">
        <f t="shared" si="15"/>
        <v>37277</v>
      </c>
      <c r="J220" s="10"/>
    </row>
    <row r="221" spans="1:10" ht="12.75">
      <c r="A221" s="24">
        <v>510131</v>
      </c>
      <c r="B221" s="25" t="s">
        <v>0</v>
      </c>
      <c r="C221" s="26">
        <v>0</v>
      </c>
      <c r="D221" s="23">
        <v>2301</v>
      </c>
      <c r="E221" s="23">
        <v>0</v>
      </c>
      <c r="F221" s="23">
        <f t="shared" si="14"/>
        <v>2301</v>
      </c>
      <c r="G221" s="23">
        <v>0</v>
      </c>
      <c r="H221" s="27">
        <f t="shared" si="15"/>
        <v>2301</v>
      </c>
      <c r="J221" s="10"/>
    </row>
    <row r="222" spans="1:10" ht="12.75">
      <c r="A222" s="24">
        <v>510150</v>
      </c>
      <c r="B222" s="25" t="s">
        <v>174</v>
      </c>
      <c r="C222" s="26">
        <v>0</v>
      </c>
      <c r="D222" s="23">
        <v>26036</v>
      </c>
      <c r="E222" s="23">
        <v>19040</v>
      </c>
      <c r="F222" s="23">
        <f t="shared" si="14"/>
        <v>6996</v>
      </c>
      <c r="G222" s="23">
        <v>0</v>
      </c>
      <c r="H222" s="27">
        <f t="shared" si="15"/>
        <v>6996</v>
      </c>
      <c r="J222" s="10"/>
    </row>
    <row r="223" spans="1:10" ht="12.75">
      <c r="A223" s="24">
        <v>510160</v>
      </c>
      <c r="B223" s="25" t="s">
        <v>175</v>
      </c>
      <c r="C223" s="26">
        <v>0</v>
      </c>
      <c r="D223" s="23">
        <v>24394</v>
      </c>
      <c r="E223" s="23">
        <v>0</v>
      </c>
      <c r="F223" s="23">
        <f t="shared" si="14"/>
        <v>24394</v>
      </c>
      <c r="G223" s="23">
        <v>0</v>
      </c>
      <c r="H223" s="27">
        <f t="shared" si="15"/>
        <v>24394</v>
      </c>
      <c r="J223" s="10"/>
    </row>
    <row r="224" spans="1:10" ht="12.75">
      <c r="A224" s="24">
        <v>510164</v>
      </c>
      <c r="B224" s="33" t="s">
        <v>176</v>
      </c>
      <c r="C224" s="26">
        <v>0</v>
      </c>
      <c r="D224" s="23">
        <v>51656</v>
      </c>
      <c r="E224" s="23">
        <v>0</v>
      </c>
      <c r="F224" s="23">
        <f t="shared" si="14"/>
        <v>51656</v>
      </c>
      <c r="G224" s="23">
        <v>0</v>
      </c>
      <c r="H224" s="27">
        <f t="shared" si="15"/>
        <v>51656</v>
      </c>
      <c r="J224" s="10"/>
    </row>
    <row r="225" spans="1:13" s="6" customFormat="1" ht="12.75">
      <c r="A225" s="7">
        <v>510200</v>
      </c>
      <c r="B225" s="8" t="s">
        <v>177</v>
      </c>
      <c r="C225" s="9">
        <v>0</v>
      </c>
      <c r="D225" s="2">
        <f>SUM(D226:D227)</f>
        <v>63996</v>
      </c>
      <c r="E225" s="2">
        <f>SUM(E226:E227)</f>
        <v>0</v>
      </c>
      <c r="F225" s="2">
        <f t="shared" si="14"/>
        <v>63996</v>
      </c>
      <c r="G225" s="2">
        <f>SUM(G226:G227)</f>
        <v>0</v>
      </c>
      <c r="H225" s="3">
        <f>SUM(H226:H227)</f>
        <v>63996</v>
      </c>
      <c r="J225" s="10"/>
      <c r="M225" s="21"/>
    </row>
    <row r="226" spans="1:10" ht="12.75">
      <c r="A226" s="24">
        <v>510203</v>
      </c>
      <c r="B226" s="25" t="s">
        <v>178</v>
      </c>
      <c r="C226" s="26">
        <v>0</v>
      </c>
      <c r="D226" s="23">
        <v>10516</v>
      </c>
      <c r="E226" s="23">
        <v>0</v>
      </c>
      <c r="F226" s="23">
        <f t="shared" si="14"/>
        <v>10516</v>
      </c>
      <c r="G226" s="23">
        <v>0</v>
      </c>
      <c r="H226" s="27">
        <f>+F226</f>
        <v>10516</v>
      </c>
      <c r="J226" s="10"/>
    </row>
    <row r="227" spans="1:10" ht="12.75">
      <c r="A227" s="24">
        <v>510209</v>
      </c>
      <c r="B227" s="25" t="s">
        <v>179</v>
      </c>
      <c r="C227" s="26">
        <v>0</v>
      </c>
      <c r="D227" s="23">
        <v>53480</v>
      </c>
      <c r="E227" s="23">
        <v>0</v>
      </c>
      <c r="F227" s="23">
        <f t="shared" si="14"/>
        <v>53480</v>
      </c>
      <c r="G227" s="23">
        <v>0</v>
      </c>
      <c r="H227" s="27">
        <f>+F227</f>
        <v>53480</v>
      </c>
      <c r="J227" s="10"/>
    </row>
    <row r="228" spans="1:13" s="6" customFormat="1" ht="12.75">
      <c r="A228" s="7">
        <v>510300</v>
      </c>
      <c r="B228" s="8" t="s">
        <v>180</v>
      </c>
      <c r="C228" s="9">
        <v>0</v>
      </c>
      <c r="D228" s="2">
        <f>SUM(D229:D232)</f>
        <v>741217</v>
      </c>
      <c r="E228" s="2">
        <f>SUM(E229:E232)</f>
        <v>713</v>
      </c>
      <c r="F228" s="2">
        <f t="shared" si="14"/>
        <v>740504</v>
      </c>
      <c r="G228" s="2">
        <f>SUM(G229:G232)</f>
        <v>0</v>
      </c>
      <c r="H228" s="3">
        <f>SUM(H229:H232)</f>
        <v>740504</v>
      </c>
      <c r="J228" s="10"/>
      <c r="M228" s="21"/>
    </row>
    <row r="229" spans="1:10" ht="12.75">
      <c r="A229" s="24">
        <v>510302</v>
      </c>
      <c r="B229" s="25" t="s">
        <v>181</v>
      </c>
      <c r="C229" s="26">
        <v>0</v>
      </c>
      <c r="D229" s="23">
        <v>120595</v>
      </c>
      <c r="E229" s="23">
        <v>0</v>
      </c>
      <c r="F229" s="23">
        <f t="shared" si="14"/>
        <v>120595</v>
      </c>
      <c r="G229" s="23">
        <v>0</v>
      </c>
      <c r="H229" s="27">
        <f>+F229</f>
        <v>120595</v>
      </c>
      <c r="J229" s="10"/>
    </row>
    <row r="230" spans="1:10" ht="12.75">
      <c r="A230" s="24">
        <v>510303</v>
      </c>
      <c r="B230" s="25" t="s">
        <v>182</v>
      </c>
      <c r="C230" s="26">
        <v>0</v>
      </c>
      <c r="D230" s="23">
        <v>259748</v>
      </c>
      <c r="E230" s="23">
        <v>126</v>
      </c>
      <c r="F230" s="23">
        <f t="shared" si="14"/>
        <v>259622</v>
      </c>
      <c r="G230" s="23">
        <v>0</v>
      </c>
      <c r="H230" s="27">
        <f>+F230</f>
        <v>259622</v>
      </c>
      <c r="J230" s="10"/>
    </row>
    <row r="231" spans="1:10" ht="12.75">
      <c r="A231" s="24">
        <v>510305</v>
      </c>
      <c r="B231" s="25" t="s">
        <v>183</v>
      </c>
      <c r="C231" s="26">
        <v>0</v>
      </c>
      <c r="D231" s="23">
        <v>16014</v>
      </c>
      <c r="E231" s="23">
        <v>84</v>
      </c>
      <c r="F231" s="23">
        <f t="shared" si="14"/>
        <v>15930</v>
      </c>
      <c r="G231" s="23">
        <v>0</v>
      </c>
      <c r="H231" s="27">
        <f>+F231</f>
        <v>15930</v>
      </c>
      <c r="J231" s="10"/>
    </row>
    <row r="232" spans="1:10" ht="12.75">
      <c r="A232" s="24">
        <v>510306</v>
      </c>
      <c r="B232" s="25" t="s">
        <v>184</v>
      </c>
      <c r="C232" s="26">
        <v>0</v>
      </c>
      <c r="D232" s="23">
        <v>344860</v>
      </c>
      <c r="E232" s="23">
        <v>503</v>
      </c>
      <c r="F232" s="23">
        <f t="shared" si="14"/>
        <v>344357</v>
      </c>
      <c r="G232" s="23">
        <v>0</v>
      </c>
      <c r="H232" s="27">
        <f>+F232</f>
        <v>344357</v>
      </c>
      <c r="J232" s="10"/>
    </row>
    <row r="233" spans="1:13" s="6" customFormat="1" ht="12.75">
      <c r="A233" s="7">
        <v>510400</v>
      </c>
      <c r="B233" s="8" t="s">
        <v>185</v>
      </c>
      <c r="C233" s="9">
        <v>0</v>
      </c>
      <c r="D233" s="2">
        <f>SUM(D234)</f>
        <v>90449</v>
      </c>
      <c r="E233" s="2">
        <f>SUM(E234)</f>
        <v>0</v>
      </c>
      <c r="F233" s="2">
        <f t="shared" si="14"/>
        <v>90449</v>
      </c>
      <c r="G233" s="2">
        <f>SUM(G234)</f>
        <v>0</v>
      </c>
      <c r="H233" s="3">
        <f>SUM(H234)</f>
        <v>90449</v>
      </c>
      <c r="J233" s="10"/>
      <c r="M233" s="21"/>
    </row>
    <row r="234" spans="1:10" ht="12.75">
      <c r="A234" s="24">
        <v>510401</v>
      </c>
      <c r="B234" s="25" t="s">
        <v>186</v>
      </c>
      <c r="C234" s="26">
        <v>0</v>
      </c>
      <c r="D234" s="23">
        <v>90449</v>
      </c>
      <c r="E234" s="23">
        <v>0</v>
      </c>
      <c r="F234" s="23">
        <f t="shared" si="14"/>
        <v>90449</v>
      </c>
      <c r="G234" s="23">
        <v>0</v>
      </c>
      <c r="H234" s="27">
        <f>+F234</f>
        <v>90449</v>
      </c>
      <c r="J234" s="10"/>
    </row>
    <row r="235" spans="1:13" s="6" customFormat="1" ht="12.75">
      <c r="A235" s="7">
        <v>511100</v>
      </c>
      <c r="B235" s="8" t="s">
        <v>187</v>
      </c>
      <c r="C235" s="9">
        <v>0</v>
      </c>
      <c r="D235" s="2">
        <f>SUM(D236:D246)</f>
        <v>657365</v>
      </c>
      <c r="E235" s="2">
        <f>SUM(E236:E246)</f>
        <v>2453</v>
      </c>
      <c r="F235" s="2">
        <f t="shared" si="14"/>
        <v>654912</v>
      </c>
      <c r="G235" s="2">
        <f>SUM(G236:G246)</f>
        <v>0</v>
      </c>
      <c r="H235" s="3">
        <f>SUM(H236:H246)</f>
        <v>654912</v>
      </c>
      <c r="J235" s="10"/>
      <c r="M235" s="21"/>
    </row>
    <row r="236" spans="1:10" ht="12.75">
      <c r="A236" s="24">
        <v>511106</v>
      </c>
      <c r="B236" s="25" t="s">
        <v>188</v>
      </c>
      <c r="C236" s="26">
        <v>0</v>
      </c>
      <c r="D236" s="23">
        <v>88411</v>
      </c>
      <c r="E236" s="23">
        <v>51</v>
      </c>
      <c r="F236" s="23">
        <f t="shared" si="14"/>
        <v>88360</v>
      </c>
      <c r="G236" s="23">
        <v>0</v>
      </c>
      <c r="H236" s="27">
        <f aca="true" t="shared" si="16" ref="H236:H246">+F236</f>
        <v>88360</v>
      </c>
      <c r="J236" s="10"/>
    </row>
    <row r="237" spans="1:10" ht="12.75">
      <c r="A237" s="24">
        <v>511113</v>
      </c>
      <c r="B237" s="25" t="s">
        <v>189</v>
      </c>
      <c r="C237" s="26">
        <v>0</v>
      </c>
      <c r="D237" s="23">
        <v>97450</v>
      </c>
      <c r="E237" s="23">
        <v>0</v>
      </c>
      <c r="F237" s="23">
        <f t="shared" si="14"/>
        <v>97450</v>
      </c>
      <c r="G237" s="23">
        <v>0</v>
      </c>
      <c r="H237" s="27">
        <f t="shared" si="16"/>
        <v>97450</v>
      </c>
      <c r="J237" s="10"/>
    </row>
    <row r="238" spans="1:10" ht="12.75">
      <c r="A238" s="24">
        <v>511114</v>
      </c>
      <c r="B238" s="25" t="s">
        <v>85</v>
      </c>
      <c r="C238" s="26">
        <v>0</v>
      </c>
      <c r="D238" s="23">
        <v>163297</v>
      </c>
      <c r="E238" s="23">
        <v>2300</v>
      </c>
      <c r="F238" s="23">
        <f t="shared" si="14"/>
        <v>160997</v>
      </c>
      <c r="G238" s="23">
        <v>0</v>
      </c>
      <c r="H238" s="27">
        <f t="shared" si="16"/>
        <v>160997</v>
      </c>
      <c r="J238" s="10"/>
    </row>
    <row r="239" spans="1:10" ht="12.75">
      <c r="A239" s="24">
        <v>511115</v>
      </c>
      <c r="B239" s="25" t="s">
        <v>190</v>
      </c>
      <c r="C239" s="26">
        <v>0</v>
      </c>
      <c r="D239" s="23">
        <v>66570</v>
      </c>
      <c r="E239" s="23">
        <v>0</v>
      </c>
      <c r="F239" s="23">
        <f t="shared" si="14"/>
        <v>66570</v>
      </c>
      <c r="G239" s="23">
        <v>0</v>
      </c>
      <c r="H239" s="27">
        <f t="shared" si="16"/>
        <v>66570</v>
      </c>
      <c r="J239" s="10"/>
    </row>
    <row r="240" spans="1:10" ht="12.75">
      <c r="A240" s="24">
        <v>511117</v>
      </c>
      <c r="B240" s="25" t="s">
        <v>191</v>
      </c>
      <c r="C240" s="26">
        <v>0</v>
      </c>
      <c r="D240" s="23">
        <v>163503</v>
      </c>
      <c r="E240" s="23">
        <v>102</v>
      </c>
      <c r="F240" s="23">
        <f t="shared" si="14"/>
        <v>163401</v>
      </c>
      <c r="G240" s="23">
        <v>0</v>
      </c>
      <c r="H240" s="27">
        <f t="shared" si="16"/>
        <v>163401</v>
      </c>
      <c r="J240" s="10"/>
    </row>
    <row r="241" spans="1:10" ht="12.75">
      <c r="A241" s="24">
        <v>511118</v>
      </c>
      <c r="B241" s="25" t="s">
        <v>115</v>
      </c>
      <c r="C241" s="26">
        <v>0</v>
      </c>
      <c r="D241" s="23">
        <v>293</v>
      </c>
      <c r="E241" s="23">
        <v>0</v>
      </c>
      <c r="F241" s="23">
        <f t="shared" si="14"/>
        <v>293</v>
      </c>
      <c r="G241" s="23">
        <v>0</v>
      </c>
      <c r="H241" s="27">
        <f t="shared" si="16"/>
        <v>293</v>
      </c>
      <c r="J241" s="10"/>
    </row>
    <row r="242" spans="1:10" ht="12.75">
      <c r="A242" s="24">
        <v>511119</v>
      </c>
      <c r="B242" s="25" t="s">
        <v>192</v>
      </c>
      <c r="C242" s="26">
        <v>0</v>
      </c>
      <c r="D242" s="23">
        <v>25866</v>
      </c>
      <c r="E242" s="23">
        <v>0</v>
      </c>
      <c r="F242" s="23">
        <f t="shared" si="14"/>
        <v>25866</v>
      </c>
      <c r="G242" s="23">
        <v>0</v>
      </c>
      <c r="H242" s="27">
        <f t="shared" si="16"/>
        <v>25866</v>
      </c>
      <c r="J242" s="10"/>
    </row>
    <row r="243" spans="1:10" ht="12.75">
      <c r="A243" s="24">
        <v>511121</v>
      </c>
      <c r="B243" s="25" t="s">
        <v>193</v>
      </c>
      <c r="C243" s="26">
        <v>0</v>
      </c>
      <c r="D243" s="23">
        <v>6373</v>
      </c>
      <c r="E243" s="23">
        <v>0</v>
      </c>
      <c r="F243" s="23">
        <f t="shared" si="14"/>
        <v>6373</v>
      </c>
      <c r="G243" s="23">
        <v>0</v>
      </c>
      <c r="H243" s="27">
        <f t="shared" si="16"/>
        <v>6373</v>
      </c>
      <c r="J243" s="10"/>
    </row>
    <row r="244" spans="1:10" ht="12.75">
      <c r="A244" s="24">
        <v>511123</v>
      </c>
      <c r="B244" s="25" t="s">
        <v>194</v>
      </c>
      <c r="C244" s="26">
        <v>0</v>
      </c>
      <c r="D244" s="23">
        <v>8101</v>
      </c>
      <c r="E244" s="23">
        <v>0</v>
      </c>
      <c r="F244" s="23">
        <f t="shared" si="14"/>
        <v>8101</v>
      </c>
      <c r="G244" s="23">
        <v>0</v>
      </c>
      <c r="H244" s="27">
        <f t="shared" si="16"/>
        <v>8101</v>
      </c>
      <c r="J244" s="10"/>
    </row>
    <row r="245" spans="1:10" ht="12.75">
      <c r="A245" s="24">
        <v>511125</v>
      </c>
      <c r="B245" s="25" t="s">
        <v>195</v>
      </c>
      <c r="C245" s="26">
        <v>0</v>
      </c>
      <c r="D245" s="23">
        <v>36701</v>
      </c>
      <c r="E245" s="23">
        <v>0</v>
      </c>
      <c r="F245" s="23">
        <f t="shared" si="14"/>
        <v>36701</v>
      </c>
      <c r="G245" s="23">
        <v>0</v>
      </c>
      <c r="H245" s="27">
        <f t="shared" si="16"/>
        <v>36701</v>
      </c>
      <c r="J245" s="10"/>
    </row>
    <row r="246" spans="1:10" ht="12.75">
      <c r="A246" s="24">
        <v>511190</v>
      </c>
      <c r="B246" s="25" t="s">
        <v>197</v>
      </c>
      <c r="C246" s="26">
        <v>0</v>
      </c>
      <c r="D246" s="23">
        <v>800</v>
      </c>
      <c r="E246" s="23">
        <v>0</v>
      </c>
      <c r="F246" s="23">
        <f t="shared" si="14"/>
        <v>800</v>
      </c>
      <c r="G246" s="23">
        <v>0</v>
      </c>
      <c r="H246" s="27">
        <f t="shared" si="16"/>
        <v>800</v>
      </c>
      <c r="J246" s="10"/>
    </row>
    <row r="247" spans="1:10" s="6" customFormat="1" ht="12.75">
      <c r="A247" s="7">
        <v>512000</v>
      </c>
      <c r="B247" s="8" t="s">
        <v>198</v>
      </c>
      <c r="C247" s="9">
        <v>0</v>
      </c>
      <c r="D247" s="2">
        <f>SUM(D248:D250)</f>
        <v>15390</v>
      </c>
      <c r="E247" s="2">
        <f>SUM(E248:E250)</f>
        <v>7785</v>
      </c>
      <c r="F247" s="2">
        <f t="shared" si="14"/>
        <v>7605</v>
      </c>
      <c r="G247" s="2">
        <f>SUM(G248:G250)</f>
        <v>0</v>
      </c>
      <c r="H247" s="3">
        <f>SUM(H248:H250)</f>
        <v>7605</v>
      </c>
      <c r="J247" s="10"/>
    </row>
    <row r="248" spans="1:10" ht="12.75">
      <c r="A248" s="24">
        <v>512001</v>
      </c>
      <c r="B248" s="25" t="s">
        <v>199</v>
      </c>
      <c r="C248" s="26">
        <v>0</v>
      </c>
      <c r="D248" s="23">
        <v>960</v>
      </c>
      <c r="E248" s="23">
        <v>0</v>
      </c>
      <c r="F248" s="23">
        <f t="shared" si="14"/>
        <v>960</v>
      </c>
      <c r="G248" s="23">
        <v>0</v>
      </c>
      <c r="H248" s="27">
        <f>+F248</f>
        <v>960</v>
      </c>
      <c r="J248" s="10"/>
    </row>
    <row r="249" spans="1:10" ht="12.75">
      <c r="A249" s="24">
        <v>512010</v>
      </c>
      <c r="B249" s="25" t="s">
        <v>1</v>
      </c>
      <c r="C249" s="26">
        <v>0</v>
      </c>
      <c r="D249" s="23">
        <v>0</v>
      </c>
      <c r="E249" s="23">
        <v>0</v>
      </c>
      <c r="F249" s="23">
        <f t="shared" si="14"/>
        <v>0</v>
      </c>
      <c r="G249" s="23">
        <v>0</v>
      </c>
      <c r="H249" s="27">
        <f>+F249</f>
        <v>0</v>
      </c>
      <c r="J249" s="10"/>
    </row>
    <row r="250" spans="1:10" ht="12.75">
      <c r="A250" s="24">
        <v>512024</v>
      </c>
      <c r="B250" s="25" t="s">
        <v>119</v>
      </c>
      <c r="C250" s="26">
        <v>0</v>
      </c>
      <c r="D250" s="23">
        <v>14430</v>
      </c>
      <c r="E250" s="23">
        <v>7785</v>
      </c>
      <c r="F250" s="23">
        <f t="shared" si="14"/>
        <v>6645</v>
      </c>
      <c r="G250" s="23">
        <v>0</v>
      </c>
      <c r="H250" s="27">
        <f>+F250</f>
        <v>6645</v>
      </c>
      <c r="J250" s="10"/>
    </row>
    <row r="251" spans="1:10" ht="12.75">
      <c r="A251" s="7">
        <v>580000</v>
      </c>
      <c r="B251" s="8" t="s">
        <v>200</v>
      </c>
      <c r="C251" s="9">
        <v>0</v>
      </c>
      <c r="D251" s="2">
        <f>SUM(D252)</f>
        <v>58935</v>
      </c>
      <c r="E251" s="2">
        <f>SUM(E252)</f>
        <v>0</v>
      </c>
      <c r="F251" s="2">
        <f t="shared" si="14"/>
        <v>58935</v>
      </c>
      <c r="G251" s="2">
        <f>SUM(G252)</f>
        <v>0</v>
      </c>
      <c r="H251" s="2">
        <f>SUM(H252)</f>
        <v>58935</v>
      </c>
      <c r="I251" s="6"/>
      <c r="J251" s="10"/>
    </row>
    <row r="252" spans="1:10" ht="12.75">
      <c r="A252" s="7">
        <v>580800</v>
      </c>
      <c r="B252" s="8" t="s">
        <v>201</v>
      </c>
      <c r="C252" s="9">
        <v>0</v>
      </c>
      <c r="D252" s="2">
        <f>SUM(D253)</f>
        <v>58935</v>
      </c>
      <c r="E252" s="2">
        <f>SUM(E253)</f>
        <v>0</v>
      </c>
      <c r="F252" s="2">
        <f t="shared" si="14"/>
        <v>58935</v>
      </c>
      <c r="G252" s="2">
        <f>SUM(G253)</f>
        <v>0</v>
      </c>
      <c r="H252" s="3">
        <f>SUM(H253)</f>
        <v>58935</v>
      </c>
      <c r="I252" s="6"/>
      <c r="J252" s="10"/>
    </row>
    <row r="253" spans="1:10" ht="12.75">
      <c r="A253" s="24">
        <v>580802</v>
      </c>
      <c r="B253" s="25" t="s">
        <v>202</v>
      </c>
      <c r="C253" s="26">
        <v>0</v>
      </c>
      <c r="D253" s="23">
        <v>58935</v>
      </c>
      <c r="E253" s="23">
        <v>0</v>
      </c>
      <c r="F253" s="23">
        <f t="shared" si="14"/>
        <v>58935</v>
      </c>
      <c r="G253" s="23">
        <v>0</v>
      </c>
      <c r="H253" s="27">
        <f>+F253</f>
        <v>58935</v>
      </c>
      <c r="J253" s="10"/>
    </row>
    <row r="254" spans="1:10" s="6" customFormat="1" ht="12.75">
      <c r="A254" s="7">
        <v>600000</v>
      </c>
      <c r="B254" s="8" t="s">
        <v>203</v>
      </c>
      <c r="C254" s="9">
        <v>0</v>
      </c>
      <c r="D254" s="2">
        <f>SUM(D255)</f>
        <v>3429882</v>
      </c>
      <c r="E254" s="2">
        <f>SUM(E255)</f>
        <v>0</v>
      </c>
      <c r="F254" s="2">
        <f t="shared" si="14"/>
        <v>3429882</v>
      </c>
      <c r="G254" s="2">
        <f>SUM(G255)</f>
        <v>0</v>
      </c>
      <c r="H254" s="3">
        <f>SUM(H255)</f>
        <v>3429882</v>
      </c>
      <c r="J254" s="10"/>
    </row>
    <row r="255" spans="1:10" s="6" customFormat="1" ht="12.75">
      <c r="A255" s="7">
        <v>630000</v>
      </c>
      <c r="B255" s="8" t="s">
        <v>204</v>
      </c>
      <c r="C255" s="9">
        <v>0</v>
      </c>
      <c r="D255" s="2">
        <f>SUM(D256)</f>
        <v>3429882</v>
      </c>
      <c r="E255" s="2">
        <f>SUM(E256)</f>
        <v>0</v>
      </c>
      <c r="F255" s="2">
        <f t="shared" si="14"/>
        <v>3429882</v>
      </c>
      <c r="G255" s="2">
        <f>SUM(G256)</f>
        <v>0</v>
      </c>
      <c r="H255" s="3">
        <f>SUM(H256)</f>
        <v>3429882</v>
      </c>
      <c r="J255" s="10"/>
    </row>
    <row r="256" spans="1:10" s="6" customFormat="1" ht="12.75">
      <c r="A256" s="7">
        <v>630500</v>
      </c>
      <c r="B256" s="8" t="s">
        <v>146</v>
      </c>
      <c r="C256" s="9">
        <v>0</v>
      </c>
      <c r="D256" s="2">
        <f>SUM(D257:D258)</f>
        <v>3429882</v>
      </c>
      <c r="E256" s="2">
        <f>SUM(E257:E258)</f>
        <v>0</v>
      </c>
      <c r="F256" s="2">
        <f t="shared" si="14"/>
        <v>3429882</v>
      </c>
      <c r="G256" s="2">
        <f>SUM(G257:G258)</f>
        <v>0</v>
      </c>
      <c r="H256" s="3">
        <f>SUM(H257:H258)</f>
        <v>3429882</v>
      </c>
      <c r="J256" s="10"/>
    </row>
    <row r="257" spans="1:10" ht="14.25" customHeight="1">
      <c r="A257" s="24">
        <v>630508</v>
      </c>
      <c r="B257" s="25" t="s">
        <v>205</v>
      </c>
      <c r="C257" s="26">
        <v>0</v>
      </c>
      <c r="D257" s="23">
        <v>3396298</v>
      </c>
      <c r="E257" s="23">
        <v>0</v>
      </c>
      <c r="F257" s="23">
        <f t="shared" si="14"/>
        <v>3396298</v>
      </c>
      <c r="G257" s="23">
        <v>0</v>
      </c>
      <c r="H257" s="27">
        <f>+F257</f>
        <v>3396298</v>
      </c>
      <c r="J257" s="10"/>
    </row>
    <row r="258" spans="1:10" ht="14.25" customHeight="1">
      <c r="A258" s="24">
        <v>630509</v>
      </c>
      <c r="B258" s="25" t="s">
        <v>206</v>
      </c>
      <c r="C258" s="26">
        <v>0</v>
      </c>
      <c r="D258" s="23">
        <v>33584</v>
      </c>
      <c r="E258" s="23">
        <v>0</v>
      </c>
      <c r="F258" s="23">
        <f t="shared" si="14"/>
        <v>33584</v>
      </c>
      <c r="G258" s="23">
        <v>0</v>
      </c>
      <c r="H258" s="27">
        <f>+F258</f>
        <v>33584</v>
      </c>
      <c r="J258" s="10"/>
    </row>
    <row r="259" spans="1:10" s="6" customFormat="1" ht="12.75">
      <c r="A259" s="7">
        <v>700000</v>
      </c>
      <c r="B259" s="8" t="s">
        <v>207</v>
      </c>
      <c r="C259" s="9">
        <v>0</v>
      </c>
      <c r="D259" s="2">
        <f>SUM(D260)</f>
        <v>3488516</v>
      </c>
      <c r="E259" s="2">
        <f>SUM(E260)</f>
        <v>3488516</v>
      </c>
      <c r="F259" s="2">
        <f t="shared" si="14"/>
        <v>0</v>
      </c>
      <c r="G259" s="2">
        <f>SUM(G260)</f>
        <v>0</v>
      </c>
      <c r="H259" s="3">
        <f>SUM(H260)</f>
        <v>0</v>
      </c>
      <c r="J259" s="10"/>
    </row>
    <row r="260" spans="1:10" s="6" customFormat="1" ht="12.75">
      <c r="A260" s="7">
        <v>720000</v>
      </c>
      <c r="B260" s="8" t="s">
        <v>146</v>
      </c>
      <c r="C260" s="9">
        <v>0</v>
      </c>
      <c r="D260" s="2">
        <f>SUM(D261+D266)</f>
        <v>3488516</v>
      </c>
      <c r="E260" s="2">
        <f>SUM(E261+E266)</f>
        <v>3488516</v>
      </c>
      <c r="F260" s="2">
        <f t="shared" si="14"/>
        <v>0</v>
      </c>
      <c r="G260" s="2">
        <f>SUM(G261+G266)</f>
        <v>0</v>
      </c>
      <c r="H260" s="3">
        <f>SUM(H261)</f>
        <v>0</v>
      </c>
      <c r="J260" s="10"/>
    </row>
    <row r="261" spans="1:10" s="6" customFormat="1" ht="12.75">
      <c r="A261" s="7">
        <v>720800</v>
      </c>
      <c r="B261" s="8" t="s">
        <v>208</v>
      </c>
      <c r="C261" s="9">
        <v>0</v>
      </c>
      <c r="D261" s="2">
        <f>SUM(D262:D265)</f>
        <v>3454932</v>
      </c>
      <c r="E261" s="2">
        <f>SUM(E262:E265)</f>
        <v>3454932</v>
      </c>
      <c r="F261" s="2">
        <f t="shared" si="14"/>
        <v>0</v>
      </c>
      <c r="G261" s="2">
        <f>SUM(G262:G265)</f>
        <v>0</v>
      </c>
      <c r="H261" s="3">
        <f>SUM(H262:H265)</f>
        <v>0</v>
      </c>
      <c r="J261" s="10"/>
    </row>
    <row r="262" spans="1:10" ht="12.75">
      <c r="A262" s="24">
        <v>720802</v>
      </c>
      <c r="B262" s="25" t="s">
        <v>196</v>
      </c>
      <c r="C262" s="26">
        <v>0</v>
      </c>
      <c r="D262" s="23">
        <v>607804</v>
      </c>
      <c r="E262" s="23">
        <v>11806</v>
      </c>
      <c r="F262" s="23">
        <f t="shared" si="14"/>
        <v>595998</v>
      </c>
      <c r="G262" s="23">
        <v>0</v>
      </c>
      <c r="H262" s="27">
        <f>+F262</f>
        <v>595998</v>
      </c>
      <c r="J262" s="10"/>
    </row>
    <row r="263" spans="1:10" ht="12.75">
      <c r="A263" s="24">
        <v>720803</v>
      </c>
      <c r="B263" s="25" t="s">
        <v>209</v>
      </c>
      <c r="C263" s="26">
        <v>0</v>
      </c>
      <c r="D263" s="23">
        <v>2626295</v>
      </c>
      <c r="E263" s="23">
        <v>44347</v>
      </c>
      <c r="F263" s="23">
        <f t="shared" si="14"/>
        <v>2581948</v>
      </c>
      <c r="G263" s="23">
        <v>0</v>
      </c>
      <c r="H263" s="27">
        <f>+F263</f>
        <v>2581948</v>
      </c>
      <c r="J263" s="10"/>
    </row>
    <row r="264" spans="1:10" ht="12.75">
      <c r="A264" s="24">
        <v>720807</v>
      </c>
      <c r="B264" s="25" t="s">
        <v>262</v>
      </c>
      <c r="C264" s="26">
        <v>0</v>
      </c>
      <c r="D264" s="23">
        <v>220833</v>
      </c>
      <c r="E264" s="23">
        <v>2481</v>
      </c>
      <c r="F264" s="23">
        <f t="shared" si="14"/>
        <v>218352</v>
      </c>
      <c r="G264" s="23">
        <v>0</v>
      </c>
      <c r="H264" s="27">
        <f>+F264</f>
        <v>218352</v>
      </c>
      <c r="J264" s="10"/>
    </row>
    <row r="265" spans="1:10" ht="12.75">
      <c r="A265" s="24">
        <v>720895</v>
      </c>
      <c r="B265" s="25" t="s">
        <v>210</v>
      </c>
      <c r="C265" s="26">
        <v>0</v>
      </c>
      <c r="D265" s="23">
        <v>0</v>
      </c>
      <c r="E265" s="23">
        <v>3396298</v>
      </c>
      <c r="F265" s="23">
        <f t="shared" si="14"/>
        <v>-3396298</v>
      </c>
      <c r="G265" s="23">
        <v>0</v>
      </c>
      <c r="H265" s="27">
        <f>+F265</f>
        <v>-3396298</v>
      </c>
      <c r="J265" s="10"/>
    </row>
    <row r="266" spans="1:10" s="6" customFormat="1" ht="12.75">
      <c r="A266" s="7">
        <v>720900</v>
      </c>
      <c r="B266" s="8" t="s">
        <v>20</v>
      </c>
      <c r="C266" s="9">
        <v>0</v>
      </c>
      <c r="D266" s="2">
        <f>SUM(D267:D269)</f>
        <v>33584</v>
      </c>
      <c r="E266" s="2">
        <f>SUM(E267:E269)</f>
        <v>33584</v>
      </c>
      <c r="F266" s="2">
        <f t="shared" si="14"/>
        <v>0</v>
      </c>
      <c r="G266" s="2">
        <f>SUM(G268:G269)</f>
        <v>0</v>
      </c>
      <c r="H266" s="3">
        <f>SUM(H267:H269)</f>
        <v>0</v>
      </c>
      <c r="J266" s="10"/>
    </row>
    <row r="267" spans="1:10" ht="12.75">
      <c r="A267" s="24">
        <v>720902</v>
      </c>
      <c r="B267" s="25" t="s">
        <v>196</v>
      </c>
      <c r="C267" s="26">
        <v>0</v>
      </c>
      <c r="D267" s="23">
        <v>500</v>
      </c>
      <c r="E267" s="23">
        <v>0</v>
      </c>
      <c r="F267" s="23">
        <f>+C267+D267-E267</f>
        <v>500</v>
      </c>
      <c r="G267" s="23">
        <v>0</v>
      </c>
      <c r="H267" s="27">
        <f>+F267</f>
        <v>500</v>
      </c>
      <c r="J267" s="28"/>
    </row>
    <row r="268" spans="1:10" ht="12.75">
      <c r="A268" s="24">
        <v>720903</v>
      </c>
      <c r="B268" s="25" t="s">
        <v>211</v>
      </c>
      <c r="C268" s="26">
        <v>0</v>
      </c>
      <c r="D268" s="23">
        <v>33084</v>
      </c>
      <c r="E268" s="23">
        <v>0</v>
      </c>
      <c r="F268" s="23">
        <f t="shared" si="14"/>
        <v>33084</v>
      </c>
      <c r="G268" s="23">
        <v>0</v>
      </c>
      <c r="H268" s="27">
        <f>+F268</f>
        <v>33084</v>
      </c>
      <c r="J268" s="10"/>
    </row>
    <row r="269" spans="1:10" ht="12.75">
      <c r="A269" s="24">
        <v>720995</v>
      </c>
      <c r="B269" s="25" t="s">
        <v>210</v>
      </c>
      <c r="C269" s="26">
        <v>0</v>
      </c>
      <c r="D269" s="23">
        <v>0</v>
      </c>
      <c r="E269" s="23">
        <v>33584</v>
      </c>
      <c r="F269" s="23">
        <f t="shared" si="14"/>
        <v>-33584</v>
      </c>
      <c r="G269" s="23">
        <v>0</v>
      </c>
      <c r="H269" s="27">
        <f>+F269</f>
        <v>-33584</v>
      </c>
      <c r="J269" s="10"/>
    </row>
    <row r="270" spans="1:10" s="6" customFormat="1" ht="12.75">
      <c r="A270" s="7">
        <v>800000</v>
      </c>
      <c r="B270" s="8" t="s">
        <v>217</v>
      </c>
      <c r="C270" s="2">
        <v>0</v>
      </c>
      <c r="D270" s="2">
        <f>SUM(D271+D274+D280)</f>
        <v>48062</v>
      </c>
      <c r="E270" s="2">
        <f>SUM(E271+E274+E280)</f>
        <v>48062</v>
      </c>
      <c r="F270" s="2">
        <f>SUM(F271+F274+F280)</f>
        <v>0</v>
      </c>
      <c r="G270" s="2">
        <v>0</v>
      </c>
      <c r="H270" s="3">
        <f>SUM(H271+H274+H280)</f>
        <v>0</v>
      </c>
      <c r="J270" s="10"/>
    </row>
    <row r="271" spans="1:10" s="6" customFormat="1" ht="12.75">
      <c r="A271" s="7">
        <v>810000</v>
      </c>
      <c r="B271" s="8" t="s">
        <v>218</v>
      </c>
      <c r="C271" s="2">
        <v>296947</v>
      </c>
      <c r="D271" s="2">
        <f aca="true" t="shared" si="17" ref="D271:F272">+D272</f>
        <v>0</v>
      </c>
      <c r="E271" s="2">
        <f t="shared" si="17"/>
        <v>0</v>
      </c>
      <c r="F271" s="2">
        <f t="shared" si="17"/>
        <v>296947</v>
      </c>
      <c r="G271" s="2">
        <v>0</v>
      </c>
      <c r="H271" s="3">
        <f>+H272</f>
        <v>296947</v>
      </c>
      <c r="J271" s="10"/>
    </row>
    <row r="272" spans="1:10" s="6" customFormat="1" ht="12.75">
      <c r="A272" s="7">
        <v>812000</v>
      </c>
      <c r="B272" s="8" t="s">
        <v>219</v>
      </c>
      <c r="C272" s="2">
        <v>296947</v>
      </c>
      <c r="D272" s="2">
        <f t="shared" si="17"/>
        <v>0</v>
      </c>
      <c r="E272" s="2">
        <f t="shared" si="17"/>
        <v>0</v>
      </c>
      <c r="F272" s="2">
        <f t="shared" si="17"/>
        <v>296947</v>
      </c>
      <c r="G272" s="2">
        <v>0</v>
      </c>
      <c r="H272" s="3">
        <f>+H273</f>
        <v>296947</v>
      </c>
      <c r="J272" s="10"/>
    </row>
    <row r="273" spans="1:10" ht="12.75">
      <c r="A273" s="24">
        <v>812004</v>
      </c>
      <c r="B273" s="25" t="s">
        <v>265</v>
      </c>
      <c r="C273" s="23">
        <v>296947</v>
      </c>
      <c r="D273" s="23">
        <v>0</v>
      </c>
      <c r="E273" s="23">
        <v>0</v>
      </c>
      <c r="F273" s="23">
        <f>+C273+D273-E273</f>
        <v>296947</v>
      </c>
      <c r="G273" s="23">
        <v>0</v>
      </c>
      <c r="H273" s="27">
        <f>+F273</f>
        <v>296947</v>
      </c>
      <c r="J273" s="10"/>
    </row>
    <row r="274" spans="1:10" s="6" customFormat="1" ht="12.75">
      <c r="A274" s="7">
        <v>830000</v>
      </c>
      <c r="B274" s="8" t="s">
        <v>220</v>
      </c>
      <c r="C274" s="2">
        <v>194314</v>
      </c>
      <c r="D274" s="2">
        <f>SUM(D275+D278)</f>
        <v>48062</v>
      </c>
      <c r="E274" s="2">
        <f>SUM(E275+E278)</f>
        <v>0</v>
      </c>
      <c r="F274" s="2">
        <f>SUM(F275+F278)</f>
        <v>242376</v>
      </c>
      <c r="G274" s="2">
        <f>SUM(G275+G278)</f>
        <v>0</v>
      </c>
      <c r="H274" s="3">
        <f>SUM(H275+H278)</f>
        <v>242376</v>
      </c>
      <c r="J274" s="10"/>
    </row>
    <row r="275" spans="1:10" s="6" customFormat="1" ht="12.75">
      <c r="A275" s="7">
        <v>831500</v>
      </c>
      <c r="B275" s="8" t="s">
        <v>221</v>
      </c>
      <c r="C275" s="2">
        <v>84881</v>
      </c>
      <c r="D275" s="2">
        <f>SUM(D276:D277)</f>
        <v>48062</v>
      </c>
      <c r="E275" s="2">
        <f>SUM(E276:E277)</f>
        <v>0</v>
      </c>
      <c r="F275" s="2">
        <f>+C275+D275-E275</f>
        <v>132943</v>
      </c>
      <c r="G275" s="2">
        <f>SUM(G276:G276)</f>
        <v>0</v>
      </c>
      <c r="H275" s="3">
        <f>SUM(H276:H277)</f>
        <v>132943</v>
      </c>
      <c r="J275" s="10"/>
    </row>
    <row r="276" spans="1:10" ht="12.75">
      <c r="A276" s="24">
        <v>831510</v>
      </c>
      <c r="B276" s="25" t="s">
        <v>222</v>
      </c>
      <c r="C276" s="23">
        <v>53482</v>
      </c>
      <c r="D276" s="23">
        <v>48062</v>
      </c>
      <c r="E276" s="23">
        <v>0</v>
      </c>
      <c r="F276" s="23">
        <f>+C276+D276-E276</f>
        <v>101544</v>
      </c>
      <c r="G276" s="23">
        <v>0</v>
      </c>
      <c r="H276" s="27">
        <f>+F276</f>
        <v>101544</v>
      </c>
      <c r="J276" s="10"/>
    </row>
    <row r="277" spans="1:10" ht="12.75">
      <c r="A277" s="24">
        <v>831536</v>
      </c>
      <c r="B277" s="25" t="s">
        <v>271</v>
      </c>
      <c r="C277" s="23">
        <v>31399</v>
      </c>
      <c r="D277" s="23">
        <v>0</v>
      </c>
      <c r="E277" s="23">
        <v>0</v>
      </c>
      <c r="F277" s="23">
        <f>+C277+D277-E277</f>
        <v>31399</v>
      </c>
      <c r="G277" s="23">
        <v>0</v>
      </c>
      <c r="H277" s="27">
        <f>+F277</f>
        <v>31399</v>
      </c>
      <c r="J277" s="10"/>
    </row>
    <row r="278" spans="1:10" s="6" customFormat="1" ht="12.75">
      <c r="A278" s="7">
        <v>836100</v>
      </c>
      <c r="B278" s="8" t="s">
        <v>223</v>
      </c>
      <c r="C278" s="2">
        <v>109433</v>
      </c>
      <c r="D278" s="2">
        <f>+D279</f>
        <v>0</v>
      </c>
      <c r="E278" s="2">
        <f>+E279</f>
        <v>0</v>
      </c>
      <c r="F278" s="2">
        <f>+F279</f>
        <v>109433</v>
      </c>
      <c r="G278" s="2">
        <f>+G279</f>
        <v>0</v>
      </c>
      <c r="H278" s="3">
        <f>+H279</f>
        <v>109433</v>
      </c>
      <c r="J278" s="10"/>
    </row>
    <row r="279" spans="1:10" ht="12.75">
      <c r="A279" s="24">
        <v>836101</v>
      </c>
      <c r="B279" s="25" t="s">
        <v>224</v>
      </c>
      <c r="C279" s="23">
        <v>109433</v>
      </c>
      <c r="D279" s="23">
        <v>0</v>
      </c>
      <c r="E279" s="23">
        <v>0</v>
      </c>
      <c r="F279" s="23">
        <f>+C279+D279-E279</f>
        <v>109433</v>
      </c>
      <c r="G279" s="23">
        <v>0</v>
      </c>
      <c r="H279" s="27">
        <f>+F279</f>
        <v>109433</v>
      </c>
      <c r="J279" s="10"/>
    </row>
    <row r="280" spans="1:10" s="6" customFormat="1" ht="12.75">
      <c r="A280" s="7">
        <v>890000</v>
      </c>
      <c r="B280" s="8" t="s">
        <v>225</v>
      </c>
      <c r="C280" s="2">
        <v>-491261</v>
      </c>
      <c r="D280" s="2">
        <f>SUM(D281+D283)</f>
        <v>0</v>
      </c>
      <c r="E280" s="2">
        <f>SUM(E281+E283)</f>
        <v>48062</v>
      </c>
      <c r="F280" s="2">
        <f>SUM(F281+F283)</f>
        <v>-539323</v>
      </c>
      <c r="G280" s="2">
        <f>SUM(G281+G283)</f>
        <v>0</v>
      </c>
      <c r="H280" s="3">
        <f>SUM(H281+H283)</f>
        <v>-539323</v>
      </c>
      <c r="J280" s="10"/>
    </row>
    <row r="281" spans="1:10" s="6" customFormat="1" ht="12.75">
      <c r="A281" s="7">
        <v>890500</v>
      </c>
      <c r="B281" s="8" t="s">
        <v>226</v>
      </c>
      <c r="C281" s="2">
        <v>-296947</v>
      </c>
      <c r="D281" s="2">
        <f>SUM(D282)</f>
        <v>0</v>
      </c>
      <c r="E281" s="2">
        <f>SUM(E282)</f>
        <v>0</v>
      </c>
      <c r="F281" s="2">
        <f>SUM(F282)</f>
        <v>-296947</v>
      </c>
      <c r="G281" s="2">
        <f>SUM(G282)</f>
        <v>0</v>
      </c>
      <c r="H281" s="3">
        <f>SUM(H282)</f>
        <v>-296947</v>
      </c>
      <c r="J281" s="10"/>
    </row>
    <row r="282" spans="1:10" ht="12.75">
      <c r="A282" s="24">
        <v>890506</v>
      </c>
      <c r="B282" s="25" t="s">
        <v>227</v>
      </c>
      <c r="C282" s="23">
        <v>-296947</v>
      </c>
      <c r="D282" s="23">
        <v>0</v>
      </c>
      <c r="E282" s="23">
        <v>0</v>
      </c>
      <c r="F282" s="23">
        <f>+C282+D282-E282</f>
        <v>-296947</v>
      </c>
      <c r="G282" s="23">
        <v>0</v>
      </c>
      <c r="H282" s="27">
        <f>+F282</f>
        <v>-296947</v>
      </c>
      <c r="J282" s="10"/>
    </row>
    <row r="283" spans="1:10" s="6" customFormat="1" ht="12.75">
      <c r="A283" s="7">
        <v>891500</v>
      </c>
      <c r="B283" s="8" t="s">
        <v>228</v>
      </c>
      <c r="C283" s="2">
        <v>-194314</v>
      </c>
      <c r="D283" s="2">
        <f>SUM(D284:D285)</f>
        <v>0</v>
      </c>
      <c r="E283" s="2">
        <f>SUM(E284:E285)</f>
        <v>48062</v>
      </c>
      <c r="F283" s="2">
        <f>+C283+D283-E283</f>
        <v>-242376</v>
      </c>
      <c r="G283" s="2">
        <f>SUM(G284:G285)</f>
        <v>0</v>
      </c>
      <c r="H283" s="3">
        <f>SUM(H284:H285)</f>
        <v>-242376</v>
      </c>
      <c r="J283" s="10"/>
    </row>
    <row r="284" spans="1:10" ht="12.75">
      <c r="A284" s="24">
        <v>891506</v>
      </c>
      <c r="B284" s="25" t="s">
        <v>229</v>
      </c>
      <c r="C284" s="23">
        <v>-84881</v>
      </c>
      <c r="D284" s="23">
        <v>0</v>
      </c>
      <c r="E284" s="23">
        <v>48062</v>
      </c>
      <c r="F284" s="23">
        <f>+C284+D284-E284</f>
        <v>-132943</v>
      </c>
      <c r="G284" s="23">
        <v>0</v>
      </c>
      <c r="H284" s="27">
        <f>+F284</f>
        <v>-132943</v>
      </c>
      <c r="J284" s="10"/>
    </row>
    <row r="285" spans="1:10" ht="12.75">
      <c r="A285" s="24">
        <v>891521</v>
      </c>
      <c r="B285" s="25" t="s">
        <v>230</v>
      </c>
      <c r="C285" s="23">
        <v>-109433</v>
      </c>
      <c r="D285" s="23">
        <v>0</v>
      </c>
      <c r="E285" s="23">
        <v>0</v>
      </c>
      <c r="F285" s="23">
        <f>+C285+D285-E285</f>
        <v>-109433</v>
      </c>
      <c r="G285" s="23">
        <v>0</v>
      </c>
      <c r="H285" s="27">
        <f>+F285</f>
        <v>-109433</v>
      </c>
      <c r="J285" s="10"/>
    </row>
    <row r="286" spans="1:10" ht="12.75">
      <c r="A286" s="7">
        <v>900000</v>
      </c>
      <c r="B286" s="8" t="s">
        <v>245</v>
      </c>
      <c r="C286" s="2">
        <v>0</v>
      </c>
      <c r="D286" s="2">
        <f>SUM(D287+D291)</f>
        <v>0</v>
      </c>
      <c r="E286" s="2">
        <f>SUM(E287+E291)</f>
        <v>0</v>
      </c>
      <c r="F286" s="2">
        <f>+C286+D286-E286</f>
        <v>0</v>
      </c>
      <c r="G286" s="2">
        <v>0</v>
      </c>
      <c r="H286" s="3">
        <f>+F286</f>
        <v>0</v>
      </c>
      <c r="I286" s="6"/>
      <c r="J286" s="10"/>
    </row>
    <row r="287" spans="1:10" s="6" customFormat="1" ht="12.75">
      <c r="A287" s="7">
        <v>910000</v>
      </c>
      <c r="B287" s="8" t="s">
        <v>231</v>
      </c>
      <c r="C287" s="2">
        <v>4212623</v>
      </c>
      <c r="D287" s="2">
        <f>SUM(D288)</f>
        <v>0</v>
      </c>
      <c r="E287" s="2">
        <f>SUM(E288)</f>
        <v>0</v>
      </c>
      <c r="F287" s="2">
        <f>SUM(F288)</f>
        <v>4212623</v>
      </c>
      <c r="G287" s="2">
        <f>SUM(G288)</f>
        <v>0</v>
      </c>
      <c r="H287" s="3">
        <f>SUM(H288)</f>
        <v>4212623</v>
      </c>
      <c r="J287" s="10"/>
    </row>
    <row r="288" spans="1:10" s="6" customFormat="1" ht="12.75">
      <c r="A288" s="7">
        <v>912000</v>
      </c>
      <c r="B288" s="8" t="s">
        <v>219</v>
      </c>
      <c r="C288" s="2">
        <v>4212623</v>
      </c>
      <c r="D288" s="2">
        <f>SUM(D289:D290)</f>
        <v>0</v>
      </c>
      <c r="E288" s="2">
        <f>SUM(E289:E290)</f>
        <v>0</v>
      </c>
      <c r="F288" s="2">
        <f>SUM(F289:F290)</f>
        <v>4212623</v>
      </c>
      <c r="G288" s="2">
        <f>SUM(G289:G290)</f>
        <v>0</v>
      </c>
      <c r="H288" s="3">
        <f>SUM(H289:H290)</f>
        <v>4212623</v>
      </c>
      <c r="J288" s="10"/>
    </row>
    <row r="289" spans="1:10" ht="12.75">
      <c r="A289" s="24">
        <v>912002</v>
      </c>
      <c r="B289" s="25" t="s">
        <v>232</v>
      </c>
      <c r="C289" s="23">
        <v>1000000</v>
      </c>
      <c r="D289" s="23">
        <v>0</v>
      </c>
      <c r="E289" s="23">
        <v>0</v>
      </c>
      <c r="F289" s="23">
        <f>+C289-D289+E289</f>
        <v>1000000</v>
      </c>
      <c r="G289" s="23">
        <v>0</v>
      </c>
      <c r="H289" s="27">
        <f>+F289</f>
        <v>1000000</v>
      </c>
      <c r="J289" s="10"/>
    </row>
    <row r="290" spans="1:10" ht="12.75">
      <c r="A290" s="24">
        <v>912004</v>
      </c>
      <c r="B290" s="25" t="s">
        <v>233</v>
      </c>
      <c r="C290" s="23">
        <v>3212623</v>
      </c>
      <c r="D290" s="23">
        <v>0</v>
      </c>
      <c r="E290" s="23">
        <v>0</v>
      </c>
      <c r="F290" s="23">
        <f>+C290-D290+E290</f>
        <v>3212623</v>
      </c>
      <c r="G290" s="23">
        <v>0</v>
      </c>
      <c r="H290" s="27">
        <f>+F290</f>
        <v>3212623</v>
      </c>
      <c r="J290" s="10"/>
    </row>
    <row r="291" spans="1:10" s="6" customFormat="1" ht="12.75">
      <c r="A291" s="7">
        <v>990000</v>
      </c>
      <c r="B291" s="8" t="s">
        <v>234</v>
      </c>
      <c r="C291" s="2">
        <v>-4212623</v>
      </c>
      <c r="D291" s="2">
        <f>SUM(D292)</f>
        <v>0</v>
      </c>
      <c r="E291" s="2">
        <f>SUM(E292)</f>
        <v>0</v>
      </c>
      <c r="F291" s="2">
        <f aca="true" t="shared" si="18" ref="F291:H292">SUM(F292)</f>
        <v>-4212623</v>
      </c>
      <c r="G291" s="2">
        <f t="shared" si="18"/>
        <v>0</v>
      </c>
      <c r="H291" s="3">
        <f t="shared" si="18"/>
        <v>-4212623</v>
      </c>
      <c r="J291" s="10"/>
    </row>
    <row r="292" spans="1:10" s="6" customFormat="1" ht="12.75">
      <c r="A292" s="7">
        <v>990500</v>
      </c>
      <c r="B292" s="8" t="s">
        <v>235</v>
      </c>
      <c r="C292" s="2">
        <v>-4212623</v>
      </c>
      <c r="D292" s="2">
        <f>SUM(D293)</f>
        <v>0</v>
      </c>
      <c r="E292" s="2">
        <f>SUM(E293)</f>
        <v>0</v>
      </c>
      <c r="F292" s="2">
        <f t="shared" si="18"/>
        <v>-4212623</v>
      </c>
      <c r="G292" s="2">
        <f t="shared" si="18"/>
        <v>0</v>
      </c>
      <c r="H292" s="3">
        <f t="shared" si="18"/>
        <v>-4212623</v>
      </c>
      <c r="J292" s="10"/>
    </row>
    <row r="293" spans="1:10" ht="13.5" thickBot="1">
      <c r="A293" s="34">
        <v>990505</v>
      </c>
      <c r="B293" s="35" t="s">
        <v>127</v>
      </c>
      <c r="C293" s="36">
        <v>-4212623</v>
      </c>
      <c r="D293" s="36">
        <v>0</v>
      </c>
      <c r="E293" s="36">
        <v>0</v>
      </c>
      <c r="F293" s="36">
        <f>+C293-D293+E293</f>
        <v>-4212623</v>
      </c>
      <c r="G293" s="36">
        <v>0</v>
      </c>
      <c r="H293" s="37">
        <f>+F293</f>
        <v>-4212623</v>
      </c>
      <c r="J293" s="10"/>
    </row>
    <row r="294" spans="1:8" ht="12.75">
      <c r="A294" s="38"/>
      <c r="B294" s="22"/>
      <c r="C294" s="31"/>
      <c r="D294" s="31"/>
      <c r="E294" s="31"/>
      <c r="F294" s="31"/>
      <c r="G294" s="31"/>
      <c r="H294" s="39"/>
    </row>
    <row r="295" spans="1:8" ht="12.75">
      <c r="A295" s="38"/>
      <c r="B295" s="22"/>
      <c r="C295" s="31"/>
      <c r="D295" s="31"/>
      <c r="E295" s="31"/>
      <c r="F295" s="31"/>
      <c r="G295" s="31"/>
      <c r="H295" s="39"/>
    </row>
    <row r="296" spans="1:8" ht="12.75">
      <c r="A296" s="38"/>
      <c r="B296" s="22"/>
      <c r="C296" s="31"/>
      <c r="D296" s="31"/>
      <c r="E296" s="31"/>
      <c r="F296" s="31"/>
      <c r="G296" s="31"/>
      <c r="H296" s="39"/>
    </row>
    <row r="297" spans="1:8" ht="12.75">
      <c r="A297" s="38"/>
      <c r="B297" s="22"/>
      <c r="C297" s="31"/>
      <c r="D297" s="31"/>
      <c r="E297" s="31"/>
      <c r="F297" s="31"/>
      <c r="G297" s="31"/>
      <c r="H297" s="39"/>
    </row>
    <row r="298" spans="1:8" ht="12.75">
      <c r="A298" s="38"/>
      <c r="B298" s="22"/>
      <c r="C298" s="31"/>
      <c r="D298" s="31"/>
      <c r="E298" s="31"/>
      <c r="F298" s="31"/>
      <c r="G298" s="31"/>
      <c r="H298" s="39"/>
    </row>
    <row r="299" spans="1:8" ht="12.75">
      <c r="A299" s="38"/>
      <c r="B299" s="22"/>
      <c r="C299" s="31"/>
      <c r="D299" s="31"/>
      <c r="E299" s="31"/>
      <c r="F299" s="31"/>
      <c r="G299" s="31"/>
      <c r="H299" s="39"/>
    </row>
    <row r="300" spans="1:8" ht="12.75">
      <c r="A300" s="16" t="s">
        <v>241</v>
      </c>
      <c r="B300" s="22"/>
      <c r="C300" s="31"/>
      <c r="D300" s="31"/>
      <c r="E300" s="31"/>
      <c r="F300" s="4" t="s">
        <v>236</v>
      </c>
      <c r="G300" s="40"/>
      <c r="H300" s="39"/>
    </row>
    <row r="301" spans="1:8" ht="12.75">
      <c r="A301" s="17" t="s">
        <v>244</v>
      </c>
      <c r="B301" s="22"/>
      <c r="C301" s="31"/>
      <c r="D301" s="31"/>
      <c r="E301" s="31"/>
      <c r="F301" s="4" t="s">
        <v>215</v>
      </c>
      <c r="G301" s="40"/>
      <c r="H301" s="39"/>
    </row>
    <row r="302" spans="1:8" ht="12.75">
      <c r="A302" s="18" t="s">
        <v>247</v>
      </c>
      <c r="B302" s="22"/>
      <c r="C302" s="31"/>
      <c r="D302" s="31"/>
      <c r="E302" s="31"/>
      <c r="F302" s="5" t="s">
        <v>263</v>
      </c>
      <c r="G302" s="40"/>
      <c r="H302" s="39"/>
    </row>
    <row r="303" spans="1:8" ht="12.75">
      <c r="A303" s="41"/>
      <c r="B303" s="19"/>
      <c r="C303" s="5"/>
      <c r="D303" s="31"/>
      <c r="E303" s="31"/>
      <c r="F303" s="40"/>
      <c r="G303" s="40"/>
      <c r="H303" s="39"/>
    </row>
    <row r="304" spans="1:8" ht="12.75">
      <c r="A304" s="41"/>
      <c r="B304" s="19"/>
      <c r="C304" s="5"/>
      <c r="D304" s="31"/>
      <c r="E304" s="31"/>
      <c r="F304" s="40"/>
      <c r="G304" s="40"/>
      <c r="H304" s="39"/>
    </row>
    <row r="305" spans="1:8" ht="12.75">
      <c r="A305" s="41"/>
      <c r="B305" s="20"/>
      <c r="C305" s="4"/>
      <c r="D305" s="31"/>
      <c r="E305" s="31"/>
      <c r="F305" s="40"/>
      <c r="G305" s="40"/>
      <c r="H305" s="39"/>
    </row>
    <row r="306" spans="1:8" ht="12.75">
      <c r="A306" s="52" t="s">
        <v>237</v>
      </c>
      <c r="B306" s="53"/>
      <c r="C306" s="53"/>
      <c r="D306" s="53"/>
      <c r="E306" s="53"/>
      <c r="F306" s="53"/>
      <c r="G306" s="53"/>
      <c r="H306" s="54"/>
    </row>
    <row r="307" spans="1:8" ht="12.75">
      <c r="A307" s="52" t="s">
        <v>238</v>
      </c>
      <c r="B307" s="53"/>
      <c r="C307" s="53"/>
      <c r="D307" s="53"/>
      <c r="E307" s="53"/>
      <c r="F307" s="53"/>
      <c r="G307" s="53"/>
      <c r="H307" s="54"/>
    </row>
    <row r="308" spans="1:8" ht="12.75">
      <c r="A308" s="55" t="s">
        <v>239</v>
      </c>
      <c r="B308" s="56"/>
      <c r="C308" s="56"/>
      <c r="D308" s="56"/>
      <c r="E308" s="56"/>
      <c r="F308" s="56"/>
      <c r="G308" s="56"/>
      <c r="H308" s="57"/>
    </row>
    <row r="309" spans="1:8" ht="12.75">
      <c r="A309" s="41"/>
      <c r="B309" s="22"/>
      <c r="C309" s="31"/>
      <c r="D309" s="31"/>
      <c r="E309" s="31"/>
      <c r="F309" s="40"/>
      <c r="G309" s="40"/>
      <c r="H309" s="39"/>
    </row>
    <row r="310" spans="1:8" ht="13.5" thickBot="1">
      <c r="A310" s="42"/>
      <c r="B310" s="43"/>
      <c r="C310" s="44"/>
      <c r="D310" s="44"/>
      <c r="E310" s="44"/>
      <c r="F310" s="45"/>
      <c r="G310" s="45"/>
      <c r="H310" s="46"/>
    </row>
    <row r="311" spans="1:7" ht="12.75">
      <c r="A311" s="21"/>
      <c r="F311" s="47"/>
      <c r="G311" s="47"/>
    </row>
    <row r="312" spans="1:7" ht="12.75">
      <c r="A312" s="21"/>
      <c r="F312" s="47"/>
      <c r="G312" s="47"/>
    </row>
    <row r="313" spans="1:7" ht="12.75">
      <c r="A313" s="21"/>
      <c r="F313" s="47"/>
      <c r="G313" s="47"/>
    </row>
    <row r="314" spans="1:7" ht="12.75">
      <c r="A314" s="21"/>
      <c r="F314" s="47"/>
      <c r="G314" s="47"/>
    </row>
    <row r="315" spans="1:10" ht="12.75">
      <c r="A315" s="21"/>
      <c r="F315" s="47"/>
      <c r="G315" s="47"/>
      <c r="H315" s="21"/>
      <c r="J315" s="21"/>
    </row>
    <row r="316" spans="1:10" ht="12.75">
      <c r="A316" s="21"/>
      <c r="F316" s="47"/>
      <c r="G316" s="47"/>
      <c r="H316" s="21"/>
      <c r="J316" s="21"/>
    </row>
    <row r="317" spans="1:10" ht="12.75">
      <c r="A317" s="21"/>
      <c r="F317" s="47"/>
      <c r="G317" s="47"/>
      <c r="H317" s="21"/>
      <c r="J317" s="21"/>
    </row>
    <row r="318" spans="1:10" ht="12.75">
      <c r="A318" s="21"/>
      <c r="F318" s="47"/>
      <c r="G318" s="47"/>
      <c r="H318" s="21"/>
      <c r="J318" s="21"/>
    </row>
    <row r="319" spans="1:10" ht="12.75">
      <c r="A319" s="21"/>
      <c r="F319" s="47"/>
      <c r="G319" s="47"/>
      <c r="H319" s="21"/>
      <c r="J319" s="21"/>
    </row>
    <row r="320" spans="1:10" ht="12.75">
      <c r="A320" s="21"/>
      <c r="F320" s="47"/>
      <c r="G320" s="47"/>
      <c r="H320" s="21"/>
      <c r="J320" s="21"/>
    </row>
    <row r="321" spans="1:10" ht="12.75">
      <c r="A321" s="21"/>
      <c r="F321" s="47"/>
      <c r="G321" s="47"/>
      <c r="H321" s="21"/>
      <c r="J321" s="21"/>
    </row>
  </sheetData>
  <sheetProtection/>
  <autoFilter ref="A1:J293"/>
  <mergeCells count="3">
    <mergeCell ref="A306:H306"/>
    <mergeCell ref="A307:H307"/>
    <mergeCell ref="A308:H308"/>
  </mergeCells>
  <hyperlinks>
    <hyperlink ref="C305" r:id="rId1" display="enovoa@unillanos.edu.co"/>
    <hyperlink ref="C306" r:id="rId2" display="www.unillanos.edu.co"/>
  </hyperlinks>
  <printOptions horizontalCentered="1"/>
  <pageMargins left="0.7874015748031497" right="0.7874015748031497" top="0.984251968503937" bottom="0.5905511811023623" header="0" footer="0"/>
  <pageSetup horizontalDpi="600" verticalDpi="600" orientation="landscape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unillanos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Myriam Porras</cp:lastModifiedBy>
  <cp:lastPrinted>2012-04-27T19:29:48Z</cp:lastPrinted>
  <dcterms:created xsi:type="dcterms:W3CDTF">2008-02-06T13:59:26Z</dcterms:created>
  <dcterms:modified xsi:type="dcterms:W3CDTF">2012-07-23T21:16:03Z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